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440" windowHeight="8550"/>
  </bookViews>
  <sheets>
    <sheet name="Приложение 2" sheetId="17" r:id="rId1"/>
  </sheets>
  <externalReferences>
    <externalReference r:id="rId2"/>
  </externalReferences>
  <definedNames>
    <definedName name="_xlnm._FilterDatabase" localSheetId="0" hidden="1">'Приложение 2'!$A$6:$AT$93</definedName>
    <definedName name="_xlnm.Print_Area" localSheetId="0">'Приложение 2'!$A$1:$AU$98</definedName>
  </definedNames>
  <calcPr calcId="145621"/>
</workbook>
</file>

<file path=xl/calcChain.xml><?xml version="1.0" encoding="utf-8"?>
<calcChain xmlns="http://schemas.openxmlformats.org/spreadsheetml/2006/main">
  <c r="Y58" i="17" l="1"/>
  <c r="Y51" i="17"/>
  <c r="Y21" i="17"/>
  <c r="C102" i="17" l="1"/>
  <c r="C103" i="17" l="1"/>
  <c r="E93" i="17" l="1"/>
  <c r="F93" i="17"/>
  <c r="G93" i="17"/>
  <c r="J93" i="17"/>
  <c r="K93" i="17"/>
  <c r="O93" i="17"/>
  <c r="P93" i="17"/>
  <c r="Q93" i="17"/>
  <c r="R93" i="17"/>
  <c r="S93" i="17"/>
  <c r="T93" i="17"/>
  <c r="U93" i="17"/>
  <c r="V93" i="17"/>
  <c r="Z93" i="17"/>
  <c r="AA93" i="17"/>
  <c r="AB93" i="17"/>
  <c r="AC93" i="17"/>
  <c r="AF93" i="17"/>
  <c r="AG93" i="17"/>
  <c r="AH93" i="17"/>
  <c r="AI93" i="17"/>
  <c r="AK93" i="17"/>
  <c r="AL93" i="17"/>
  <c r="AM93" i="17"/>
  <c r="AP93" i="17"/>
  <c r="AQ93" i="17"/>
  <c r="AR93" i="17"/>
  <c r="AS93" i="17"/>
  <c r="AO88" i="17"/>
  <c r="AO78" i="17"/>
  <c r="AO77" i="17"/>
  <c r="AO74" i="17"/>
  <c r="AO73" i="17"/>
  <c r="AO72" i="17"/>
  <c r="AO71" i="17"/>
  <c r="AO67" i="17"/>
  <c r="AO66" i="17"/>
  <c r="AO65" i="17"/>
  <c r="AO64" i="17"/>
  <c r="AO63" i="17"/>
  <c r="AO61" i="17"/>
  <c r="AO60" i="17"/>
  <c r="AO59" i="17"/>
  <c r="AO46" i="17"/>
  <c r="AO45" i="17"/>
  <c r="AO44" i="17"/>
  <c r="AO43" i="17"/>
  <c r="AO42" i="17"/>
  <c r="AO41" i="17"/>
  <c r="AO40" i="17"/>
  <c r="AO39" i="17"/>
  <c r="AO25" i="17"/>
  <c r="AO24" i="17"/>
  <c r="AO23" i="17"/>
  <c r="AO22" i="17"/>
  <c r="AO11" i="17"/>
  <c r="AO10" i="17"/>
  <c r="AO9" i="17"/>
  <c r="AO8" i="17"/>
  <c r="AO7" i="17"/>
  <c r="AE88" i="17"/>
  <c r="AE78" i="17"/>
  <c r="AE77" i="17"/>
  <c r="AE74" i="17"/>
  <c r="AE73" i="17"/>
  <c r="AE72" i="17"/>
  <c r="AE71" i="17"/>
  <c r="AE67" i="17"/>
  <c r="AE66" i="17"/>
  <c r="AE65" i="17"/>
  <c r="AE64" i="17"/>
  <c r="AE63" i="17"/>
  <c r="AE61" i="17"/>
  <c r="AE60" i="17"/>
  <c r="AE59" i="17"/>
  <c r="AE58" i="17"/>
  <c r="AE46" i="17"/>
  <c r="AE45" i="17"/>
  <c r="AE44" i="17"/>
  <c r="AE43" i="17"/>
  <c r="AE42" i="17"/>
  <c r="AE41" i="17"/>
  <c r="AE40" i="17"/>
  <c r="AE39" i="17"/>
  <c r="AE25" i="17"/>
  <c r="AE24" i="17"/>
  <c r="AE23" i="17"/>
  <c r="AE22" i="17"/>
  <c r="AE11" i="17"/>
  <c r="AE10" i="17"/>
  <c r="AE9" i="17"/>
  <c r="AE8" i="17"/>
  <c r="AE7" i="17"/>
  <c r="Y88" i="17"/>
  <c r="Y77" i="17"/>
  <c r="Y74" i="17"/>
  <c r="Y73" i="17"/>
  <c r="Y72" i="17"/>
  <c r="Y71" i="17"/>
  <c r="Y67" i="17"/>
  <c r="Y66" i="17"/>
  <c r="Y65" i="17"/>
  <c r="Y63" i="17"/>
  <c r="Y61" i="17"/>
  <c r="Y60" i="17"/>
  <c r="Y59" i="17"/>
  <c r="Y43" i="17"/>
  <c r="Y40" i="17"/>
  <c r="Y11" i="17"/>
  <c r="N88" i="17"/>
  <c r="N78" i="17"/>
  <c r="N77" i="17"/>
  <c r="N74" i="17"/>
  <c r="N73" i="17"/>
  <c r="N72" i="17"/>
  <c r="N71" i="17"/>
  <c r="N67" i="17"/>
  <c r="N66" i="17"/>
  <c r="N65" i="17"/>
  <c r="N64" i="17"/>
  <c r="N63" i="17"/>
  <c r="N61" i="17"/>
  <c r="N60" i="17"/>
  <c r="N59" i="17"/>
  <c r="N46" i="17"/>
  <c r="N45" i="17"/>
  <c r="N44" i="17"/>
  <c r="N43" i="17"/>
  <c r="N42" i="17"/>
  <c r="N41" i="17"/>
  <c r="N40" i="17"/>
  <c r="N39" i="17"/>
  <c r="N25" i="17"/>
  <c r="N24" i="17"/>
  <c r="N22" i="17"/>
  <c r="N11" i="17"/>
  <c r="N10" i="17"/>
  <c r="N9" i="17"/>
  <c r="N8" i="17"/>
  <c r="N7" i="17"/>
  <c r="I88" i="17"/>
  <c r="I78" i="17"/>
  <c r="I77" i="17"/>
  <c r="I74" i="17"/>
  <c r="I73" i="17"/>
  <c r="I72" i="17"/>
  <c r="I67" i="17"/>
  <c r="I66" i="17"/>
  <c r="I65" i="17"/>
  <c r="I64" i="17"/>
  <c r="I63" i="17"/>
  <c r="I61" i="17"/>
  <c r="I60" i="17"/>
  <c r="I59" i="17"/>
  <c r="I46" i="17"/>
  <c r="I45" i="17"/>
  <c r="I44" i="17"/>
  <c r="I43" i="17"/>
  <c r="I42" i="17"/>
  <c r="I41" i="17"/>
  <c r="I40" i="17"/>
  <c r="I39" i="17"/>
  <c r="I25" i="17"/>
  <c r="I24" i="17"/>
  <c r="I11" i="17"/>
  <c r="I10" i="17"/>
  <c r="I9" i="17"/>
  <c r="I8" i="17"/>
  <c r="I7" i="17"/>
  <c r="D88" i="17"/>
  <c r="D78" i="17"/>
  <c r="D77" i="17"/>
  <c r="D74" i="17"/>
  <c r="D73" i="17"/>
  <c r="D72" i="17"/>
  <c r="D71" i="17"/>
  <c r="D67" i="17"/>
  <c r="D66" i="17"/>
  <c r="D65" i="17"/>
  <c r="D64" i="17"/>
  <c r="D63" i="17"/>
  <c r="D61" i="17"/>
  <c r="D60" i="17"/>
  <c r="D45" i="17"/>
  <c r="D44" i="17"/>
  <c r="D43" i="17"/>
  <c r="D41" i="17"/>
  <c r="D25" i="17"/>
  <c r="D24" i="17"/>
  <c r="D23" i="17"/>
  <c r="D22" i="17"/>
  <c r="D11" i="17"/>
  <c r="D10" i="17"/>
  <c r="D9" i="17"/>
  <c r="D8" i="17"/>
  <c r="D7" i="17"/>
  <c r="AN86" i="17"/>
  <c r="AO86" i="17" s="1"/>
  <c r="AN84" i="17"/>
  <c r="AO84" i="17" s="1"/>
  <c r="AN82" i="17"/>
  <c r="AO82" i="17" s="1"/>
  <c r="AN81" i="17"/>
  <c r="AO81" i="17" s="1"/>
  <c r="AN76" i="17"/>
  <c r="AO76" i="17" s="1"/>
  <c r="AN50" i="17"/>
  <c r="AO50" i="17" s="1"/>
  <c r="AN38" i="17"/>
  <c r="AO38" i="17" s="1"/>
  <c r="AN36" i="17"/>
  <c r="AO36" i="17" s="1"/>
  <c r="AN35" i="17"/>
  <c r="AO35" i="17" s="1"/>
  <c r="AN34" i="17"/>
  <c r="AO34" i="17" s="1"/>
  <c r="AN33" i="17"/>
  <c r="AO33" i="17" s="1"/>
  <c r="AN32" i="17"/>
  <c r="AO32" i="17" s="1"/>
  <c r="AN31" i="17"/>
  <c r="AO31" i="17" s="1"/>
  <c r="AN30" i="17"/>
  <c r="AO30" i="17" s="1"/>
  <c r="AN13" i="17"/>
  <c r="AO13" i="17" s="1"/>
  <c r="AN16" i="17"/>
  <c r="AO16" i="17" s="1"/>
  <c r="AJ91" i="17"/>
  <c r="AJ90" i="17"/>
  <c r="AJ87" i="17"/>
  <c r="AJ85" i="17"/>
  <c r="AJ83" i="17"/>
  <c r="AJ75" i="17"/>
  <c r="AJ70" i="17"/>
  <c r="AJ69" i="17"/>
  <c r="AJ57" i="17"/>
  <c r="AJ56" i="17"/>
  <c r="AJ55" i="17"/>
  <c r="AJ53" i="17"/>
  <c r="AJ48" i="17"/>
  <c r="AJ47" i="17"/>
  <c r="AJ37" i="17"/>
  <c r="AJ28" i="17"/>
  <c r="AJ27" i="17"/>
  <c r="AJ26" i="17"/>
  <c r="AJ20" i="17"/>
  <c r="AJ19" i="17"/>
  <c r="AJ18" i="17"/>
  <c r="AJ15" i="17"/>
  <c r="AJ14" i="17"/>
  <c r="AJ12" i="17"/>
  <c r="AJ17" i="17"/>
  <c r="AD92" i="17"/>
  <c r="AE92" i="17" s="1"/>
  <c r="AD91" i="17"/>
  <c r="AE91" i="17" s="1"/>
  <c r="AD90" i="17"/>
  <c r="AE90" i="17" s="1"/>
  <c r="AD89" i="17"/>
  <c r="AE89" i="17" s="1"/>
  <c r="AD87" i="17"/>
  <c r="AE87" i="17" s="1"/>
  <c r="AD86" i="17"/>
  <c r="AE86" i="17" s="1"/>
  <c r="AD85" i="17"/>
  <c r="AE85" i="17" s="1"/>
  <c r="AD84" i="17"/>
  <c r="AE84" i="17" s="1"/>
  <c r="AD83" i="17"/>
  <c r="AE83" i="17" s="1"/>
  <c r="AD82" i="17"/>
  <c r="AE82" i="17" s="1"/>
  <c r="AD81" i="17"/>
  <c r="AE81" i="17" s="1"/>
  <c r="AD80" i="17"/>
  <c r="AE80" i="17" s="1"/>
  <c r="AD79" i="17"/>
  <c r="AE79" i="17" s="1"/>
  <c r="AD76" i="17"/>
  <c r="AE76" i="17" s="1"/>
  <c r="AD75" i="17"/>
  <c r="AE75" i="17" s="1"/>
  <c r="AD70" i="17"/>
  <c r="AE70" i="17" s="1"/>
  <c r="AD69" i="17"/>
  <c r="AE69" i="17" s="1"/>
  <c r="AD68" i="17"/>
  <c r="AE68" i="17" s="1"/>
  <c r="AD62" i="17"/>
  <c r="AE62" i="17" s="1"/>
  <c r="AD57" i="17"/>
  <c r="AE57" i="17" s="1"/>
  <c r="AD56" i="17"/>
  <c r="AE56" i="17" s="1"/>
  <c r="AD55" i="17"/>
  <c r="AE55" i="17" s="1"/>
  <c r="AD54" i="17"/>
  <c r="AE54" i="17" s="1"/>
  <c r="AD53" i="17"/>
  <c r="AE53" i="17" s="1"/>
  <c r="AD52" i="17"/>
  <c r="AE52" i="17" s="1"/>
  <c r="AD50" i="17"/>
  <c r="AE50" i="17" s="1"/>
  <c r="AD49" i="17"/>
  <c r="AE49" i="17" s="1"/>
  <c r="AD48" i="17"/>
  <c r="AE48" i="17" s="1"/>
  <c r="AD47" i="17"/>
  <c r="AE47" i="17" s="1"/>
  <c r="AD38" i="17"/>
  <c r="AE38" i="17" s="1"/>
  <c r="AD37" i="17"/>
  <c r="AE37" i="17" s="1"/>
  <c r="AD36" i="17"/>
  <c r="AE36" i="17" s="1"/>
  <c r="AD35" i="17"/>
  <c r="AE35" i="17" s="1"/>
  <c r="AD34" i="17"/>
  <c r="AE34" i="17" s="1"/>
  <c r="AD33" i="17"/>
  <c r="AE33" i="17" s="1"/>
  <c r="AD32" i="17"/>
  <c r="AE32" i="17" s="1"/>
  <c r="AD31" i="17"/>
  <c r="AE31" i="17" s="1"/>
  <c r="AD30" i="17"/>
  <c r="AE30" i="17" s="1"/>
  <c r="AD29" i="17"/>
  <c r="AE29" i="17" s="1"/>
  <c r="AD28" i="17"/>
  <c r="AE28" i="17" s="1"/>
  <c r="AD27" i="17"/>
  <c r="AE27" i="17" s="1"/>
  <c r="AD26" i="17"/>
  <c r="AE26" i="17" s="1"/>
  <c r="AD20" i="17"/>
  <c r="AE20" i="17" s="1"/>
  <c r="AD19" i="17"/>
  <c r="AE19" i="17" s="1"/>
  <c r="AD18" i="17"/>
  <c r="AE18" i="17" s="1"/>
  <c r="AD15" i="17"/>
  <c r="AE15" i="17" s="1"/>
  <c r="AD14" i="17"/>
  <c r="AE14" i="17" s="1"/>
  <c r="AD13" i="17"/>
  <c r="AE13" i="17" s="1"/>
  <c r="AD12" i="17"/>
  <c r="AE12" i="17" s="1"/>
  <c r="AD17" i="17"/>
  <c r="AE17" i="17" s="1"/>
  <c r="AD16" i="17"/>
  <c r="AE16" i="17" s="1"/>
  <c r="X92" i="17"/>
  <c r="W92" i="17"/>
  <c r="X91" i="17"/>
  <c r="W91" i="17"/>
  <c r="X89" i="17"/>
  <c r="W89" i="17"/>
  <c r="X87" i="17"/>
  <c r="W87" i="17"/>
  <c r="X85" i="17"/>
  <c r="W85" i="17"/>
  <c r="X84" i="17"/>
  <c r="W84" i="17"/>
  <c r="X83" i="17"/>
  <c r="W83" i="17"/>
  <c r="X82" i="17"/>
  <c r="W82" i="17"/>
  <c r="X81" i="17"/>
  <c r="W81" i="17"/>
  <c r="X80" i="17"/>
  <c r="W80" i="17"/>
  <c r="X79" i="17"/>
  <c r="W79" i="17"/>
  <c r="X76" i="17"/>
  <c r="W76" i="17"/>
  <c r="X75" i="17"/>
  <c r="W75" i="17"/>
  <c r="X70" i="17"/>
  <c r="W70" i="17"/>
  <c r="X69" i="17"/>
  <c r="W69" i="17"/>
  <c r="X68" i="17"/>
  <c r="W68" i="17"/>
  <c r="X62" i="17"/>
  <c r="W62" i="17"/>
  <c r="X56" i="17"/>
  <c r="W56" i="17"/>
  <c r="X55" i="17"/>
  <c r="W55" i="17"/>
  <c r="X54" i="17"/>
  <c r="W54" i="17"/>
  <c r="X53" i="17"/>
  <c r="W53" i="17"/>
  <c r="X52" i="17"/>
  <c r="W52" i="17"/>
  <c r="X50" i="17"/>
  <c r="W50" i="17"/>
  <c r="X49" i="17"/>
  <c r="W49" i="17"/>
  <c r="X48" i="17"/>
  <c r="W48" i="17"/>
  <c r="X47" i="17"/>
  <c r="W47" i="17"/>
  <c r="X38" i="17"/>
  <c r="W38" i="17"/>
  <c r="X37" i="17"/>
  <c r="W37" i="17"/>
  <c r="X36" i="17"/>
  <c r="W36" i="17"/>
  <c r="X34" i="17"/>
  <c r="W34" i="17"/>
  <c r="X33" i="17"/>
  <c r="W33" i="17"/>
  <c r="X32" i="17"/>
  <c r="W32" i="17"/>
  <c r="X31" i="17"/>
  <c r="W31" i="17"/>
  <c r="X30" i="17"/>
  <c r="W30" i="17"/>
  <c r="X29" i="17"/>
  <c r="W29" i="17"/>
  <c r="X28" i="17"/>
  <c r="W28" i="17"/>
  <c r="X27" i="17"/>
  <c r="W27" i="17"/>
  <c r="X26" i="17"/>
  <c r="W26" i="17"/>
  <c r="X20" i="17"/>
  <c r="W20" i="17"/>
  <c r="X19" i="17"/>
  <c r="W19" i="17"/>
  <c r="X18" i="17"/>
  <c r="W18" i="17"/>
  <c r="X15" i="17"/>
  <c r="W15" i="17"/>
  <c r="X14" i="17"/>
  <c r="W14" i="17"/>
  <c r="X12" i="17"/>
  <c r="W12" i="17"/>
  <c r="X17" i="17"/>
  <c r="W17" i="17"/>
  <c r="X16" i="17"/>
  <c r="W16" i="17"/>
  <c r="M90" i="17"/>
  <c r="M87" i="17"/>
  <c r="M86" i="17"/>
  <c r="M85" i="17"/>
  <c r="M82" i="17"/>
  <c r="M81" i="17"/>
  <c r="M76" i="17"/>
  <c r="M70" i="17"/>
  <c r="M69" i="17"/>
  <c r="N62" i="17"/>
  <c r="M57" i="17"/>
  <c r="M56" i="17"/>
  <c r="N55" i="17"/>
  <c r="M53" i="17"/>
  <c r="N48" i="17"/>
  <c r="M36" i="17"/>
  <c r="M35" i="17"/>
  <c r="M34" i="17"/>
  <c r="M33" i="17"/>
  <c r="M32" i="17"/>
  <c r="M31" i="17"/>
  <c r="M30" i="17"/>
  <c r="M28" i="17"/>
  <c r="M27" i="17"/>
  <c r="M26" i="17"/>
  <c r="M20" i="17"/>
  <c r="M19" i="17"/>
  <c r="M18" i="17"/>
  <c r="M15" i="17"/>
  <c r="M14" i="17"/>
  <c r="M13" i="17"/>
  <c r="N17" i="17"/>
  <c r="M16" i="17"/>
  <c r="H91" i="17"/>
  <c r="I91" i="17" s="1"/>
  <c r="H90" i="17"/>
  <c r="I90" i="17" s="1"/>
  <c r="H87" i="17"/>
  <c r="I87" i="17" s="1"/>
  <c r="H86" i="17"/>
  <c r="I86" i="17" s="1"/>
  <c r="H84" i="17"/>
  <c r="I84" i="17" s="1"/>
  <c r="H83" i="17"/>
  <c r="I83" i="17" s="1"/>
  <c r="H81" i="17"/>
  <c r="I81" i="17" s="1"/>
  <c r="H80" i="17"/>
  <c r="I80" i="17" s="1"/>
  <c r="H76" i="17"/>
  <c r="I76" i="17" s="1"/>
  <c r="H75" i="17"/>
  <c r="I75" i="17" s="1"/>
  <c r="H69" i="17"/>
  <c r="I69" i="17" s="1"/>
  <c r="H68" i="17"/>
  <c r="I68" i="17" s="1"/>
  <c r="H56" i="17"/>
  <c r="I56" i="17" s="1"/>
  <c r="H55" i="17"/>
  <c r="I55" i="17" s="1"/>
  <c r="H53" i="17"/>
  <c r="I53" i="17" s="1"/>
  <c r="H52" i="17"/>
  <c r="I52" i="17" s="1"/>
  <c r="H48" i="17"/>
  <c r="I48" i="17" s="1"/>
  <c r="H47" i="17"/>
  <c r="I47" i="17" s="1"/>
  <c r="H37" i="17"/>
  <c r="I37" i="17" s="1"/>
  <c r="H35" i="17"/>
  <c r="I35" i="17" s="1"/>
  <c r="H34" i="17"/>
  <c r="I34" i="17" s="1"/>
  <c r="H31" i="17"/>
  <c r="I31" i="17" s="1"/>
  <c r="H30" i="17"/>
  <c r="I30" i="17" s="1"/>
  <c r="H28" i="17"/>
  <c r="I28" i="17" s="1"/>
  <c r="H27" i="17"/>
  <c r="I27" i="17" s="1"/>
  <c r="H20" i="17"/>
  <c r="I20" i="17" s="1"/>
  <c r="H15" i="17"/>
  <c r="I15" i="17" s="1"/>
  <c r="H14" i="17"/>
  <c r="I14" i="17" s="1"/>
  <c r="H12" i="17"/>
  <c r="I12" i="17" s="1"/>
  <c r="H16" i="17"/>
  <c r="I16" i="17" s="1"/>
  <c r="C92" i="17"/>
  <c r="D92" i="17" s="1"/>
  <c r="C91" i="17"/>
  <c r="D91" i="17" s="1"/>
  <c r="C90" i="17"/>
  <c r="D90" i="17" s="1"/>
  <c r="C89" i="17"/>
  <c r="D89" i="17" s="1"/>
  <c r="C87" i="17"/>
  <c r="D87" i="17" s="1"/>
  <c r="C86" i="17"/>
  <c r="D86" i="17" s="1"/>
  <c r="C85" i="17"/>
  <c r="D85" i="17" s="1"/>
  <c r="C84" i="17"/>
  <c r="D84" i="17" s="1"/>
  <c r="C83" i="17"/>
  <c r="D83" i="17" s="1"/>
  <c r="C82" i="17"/>
  <c r="D82" i="17" s="1"/>
  <c r="C81" i="17"/>
  <c r="D81" i="17" s="1"/>
  <c r="C80" i="17"/>
  <c r="D80" i="17" s="1"/>
  <c r="C79" i="17"/>
  <c r="D79" i="17" s="1"/>
  <c r="C76" i="17"/>
  <c r="D76" i="17" s="1"/>
  <c r="C75" i="17"/>
  <c r="D75" i="17" s="1"/>
  <c r="C70" i="17"/>
  <c r="D70" i="17" s="1"/>
  <c r="C69" i="17"/>
  <c r="D69" i="17" s="1"/>
  <c r="C68" i="17"/>
  <c r="D68" i="17" s="1"/>
  <c r="C57" i="17"/>
  <c r="D57" i="17" s="1"/>
  <c r="C56" i="17"/>
  <c r="D56" i="17" s="1"/>
  <c r="C54" i="17"/>
  <c r="D54" i="17" s="1"/>
  <c r="C53" i="17"/>
  <c r="D53" i="17" s="1"/>
  <c r="C52" i="17"/>
  <c r="D52" i="17" s="1"/>
  <c r="C50" i="17"/>
  <c r="D50" i="17" s="1"/>
  <c r="C47" i="17"/>
  <c r="D47" i="17" s="1"/>
  <c r="C38" i="17"/>
  <c r="D38" i="17" s="1"/>
  <c r="C37" i="17"/>
  <c r="D37" i="17" s="1"/>
  <c r="C36" i="17"/>
  <c r="D36" i="17" s="1"/>
  <c r="C35" i="17"/>
  <c r="D35" i="17" s="1"/>
  <c r="C34" i="17"/>
  <c r="D34" i="17" s="1"/>
  <c r="C33" i="17"/>
  <c r="D33" i="17" s="1"/>
  <c r="C32" i="17"/>
  <c r="D32" i="17" s="1"/>
  <c r="C31" i="17"/>
  <c r="D31" i="17" s="1"/>
  <c r="C30" i="17"/>
  <c r="D30" i="17" s="1"/>
  <c r="C29" i="17"/>
  <c r="D29" i="17" s="1"/>
  <c r="C28" i="17"/>
  <c r="D28" i="17" s="1"/>
  <c r="C27" i="17"/>
  <c r="D27" i="17" s="1"/>
  <c r="C26" i="17"/>
  <c r="D26" i="17" s="1"/>
  <c r="C20" i="17"/>
  <c r="D20" i="17" s="1"/>
  <c r="C19" i="17"/>
  <c r="D19" i="17" s="1"/>
  <c r="C18" i="17"/>
  <c r="D18" i="17" s="1"/>
  <c r="C15" i="17"/>
  <c r="D15" i="17" s="1"/>
  <c r="C14" i="17"/>
  <c r="D14" i="17" s="1"/>
  <c r="C13" i="17"/>
  <c r="D13" i="17" s="1"/>
  <c r="C12" i="17"/>
  <c r="D12" i="17" s="1"/>
  <c r="C16" i="17"/>
  <c r="D16" i="17" s="1"/>
  <c r="Y84" i="17" l="1"/>
  <c r="N20" i="17"/>
  <c r="N34" i="17"/>
  <c r="N81" i="17"/>
  <c r="N16" i="17"/>
  <c r="N15" i="17"/>
  <c r="N26" i="17"/>
  <c r="N31" i="17"/>
  <c r="N35" i="17"/>
  <c r="N69" i="17"/>
  <c r="N82" i="17"/>
  <c r="N90" i="17"/>
  <c r="N14" i="17"/>
  <c r="N53" i="17"/>
  <c r="N18" i="17"/>
  <c r="N27" i="17"/>
  <c r="N32" i="17"/>
  <c r="N36" i="17"/>
  <c r="N56" i="17"/>
  <c r="N70" i="17"/>
  <c r="N85" i="17"/>
  <c r="N30" i="17"/>
  <c r="N87" i="17"/>
  <c r="N13" i="17"/>
  <c r="N19" i="17"/>
  <c r="N28" i="17"/>
  <c r="N33" i="17"/>
  <c r="N57" i="17"/>
  <c r="N76" i="17"/>
  <c r="N86" i="17"/>
  <c r="Y83" i="17"/>
  <c r="W93" i="17"/>
  <c r="Y91" i="17"/>
  <c r="X93" i="17"/>
  <c r="I93" i="17"/>
  <c r="AE93" i="17"/>
  <c r="AJ93" i="17"/>
  <c r="AO93" i="17"/>
  <c r="D93" i="17"/>
  <c r="AD93" i="17"/>
  <c r="Y15" i="17"/>
  <c r="Y52" i="17"/>
  <c r="Y56" i="17"/>
  <c r="Y80" i="17"/>
  <c r="Y89" i="17"/>
  <c r="M93" i="17"/>
  <c r="AN93" i="17"/>
  <c r="H93" i="17"/>
  <c r="Y17" i="17"/>
  <c r="Y14" i="17"/>
  <c r="Y18" i="17"/>
  <c r="Y20" i="17"/>
  <c r="Y31" i="17"/>
  <c r="Y33" i="17"/>
  <c r="Y36" i="17"/>
  <c r="Y38" i="17"/>
  <c r="Y48" i="17"/>
  <c r="Y50" i="17"/>
  <c r="Y62" i="17"/>
  <c r="Y69" i="17"/>
  <c r="Y75" i="17"/>
  <c r="Y79" i="17"/>
  <c r="Y81" i="17"/>
  <c r="C93" i="17"/>
  <c r="Y37" i="17"/>
  <c r="Y76" i="17"/>
  <c r="Y29" i="17"/>
  <c r="Y12" i="17"/>
  <c r="Y26" i="17"/>
  <c r="Y30" i="17"/>
  <c r="Y47" i="17"/>
  <c r="Y55" i="17"/>
  <c r="Y92" i="17"/>
  <c r="Y49" i="17"/>
  <c r="Y82" i="17"/>
  <c r="Y28" i="17"/>
  <c r="Y54" i="17"/>
  <c r="Y16" i="17"/>
  <c r="Y27" i="17"/>
  <c r="Y32" i="17"/>
  <c r="Y34" i="17"/>
  <c r="Y53" i="17"/>
  <c r="Y68" i="17"/>
  <c r="Y70" i="17"/>
  <c r="Y85" i="17"/>
  <c r="Y19" i="17"/>
  <c r="Y87" i="17"/>
  <c r="N93" i="17" l="1"/>
  <c r="L93" i="17"/>
  <c r="Y93" i="17"/>
  <c r="C100" i="17" l="1"/>
</calcChain>
</file>

<file path=xl/sharedStrings.xml><?xml version="1.0" encoding="utf-8"?>
<sst xmlns="http://schemas.openxmlformats.org/spreadsheetml/2006/main" count="263" uniqueCount="124">
  <si>
    <t>№ п/п</t>
  </si>
  <si>
    <t xml:space="preserve">      </t>
  </si>
  <si>
    <t xml:space="preserve">Вывод  канализационных вытяжек за пределы кровли </t>
  </si>
  <si>
    <t xml:space="preserve">    </t>
  </si>
  <si>
    <t>Теплоизоляция участков вентиляционных каналов, расположенных в чердачном помещении</t>
  </si>
  <si>
    <t>Теплоизоляция входов в чердачные помещения</t>
  </si>
  <si>
    <t>ед.</t>
  </si>
  <si>
    <t>Адрес МКД</t>
  </si>
  <si>
    <t>Наименование управляющей организации</t>
  </si>
  <si>
    <t>Теплоизоляция чердачного перекрытия</t>
  </si>
  <si>
    <t>Теплоизоляция верхнего  розлива системы теплоснабжения                                                                                                 с применением минераловатных цилиндров из базальтового волокна, кашированных алюминиевой фольгой.</t>
  </si>
  <si>
    <t>Исполнитель, Ф.И.О., должность, тел.</t>
  </si>
  <si>
    <t xml:space="preserve"> Работы по нормализации ТВР чердачных помещений МКД, по видам работ:</t>
  </si>
  <si>
    <t xml:space="preserve">Удельная стоимость выполненных работ </t>
  </si>
  <si>
    <t>Удельная стоимость выполненных работ</t>
  </si>
  <si>
    <t>пог.м</t>
  </si>
  <si>
    <t>стоимость тыс.руб.</t>
  </si>
  <si>
    <t>м.кв.</t>
  </si>
  <si>
    <t>кв..м.</t>
  </si>
  <si>
    <t>МКД в которых выполнен полный комплекс работ</t>
  </si>
  <si>
    <t>План 2019 года</t>
  </si>
  <si>
    <t>Фактическое исполнение на ___.___.2019</t>
  </si>
  <si>
    <t>Восстановление или расширение прикарнизных продухов (при наличии технической возможности), также устройство конькового продуха</t>
  </si>
  <si>
    <t>кв.м.</t>
  </si>
  <si>
    <t>Устройство слуховых окон с патрубками</t>
  </si>
  <si>
    <t xml:space="preserve">Замена входов в чердачные помещения на противопожарные </t>
  </si>
  <si>
    <t xml:space="preserve"> Кол-во слуховых окон ед.</t>
  </si>
  <si>
    <t>Кол-во патрубков                   ед.</t>
  </si>
  <si>
    <t xml:space="preserve"> Кол-во слуховых окон                      ед.</t>
  </si>
  <si>
    <t>Всего</t>
  </si>
  <si>
    <t>Большая Зеленина ул., д.11/1, лит.А</t>
  </si>
  <si>
    <t>Большая Зеленина ул., д.16, лит. А</t>
  </si>
  <si>
    <t>Барочная ул.   3/22 лит. А</t>
  </si>
  <si>
    <t>Большая Зеленина ул.  21 лит. А</t>
  </si>
  <si>
    <t>Большая Зеленина ул.  32 лит.А</t>
  </si>
  <si>
    <t>Большая Зеленина ул.  38 лит.А</t>
  </si>
  <si>
    <t>Большая Пушкарская ул. 2 лит. А</t>
  </si>
  <si>
    <t>Большая Разночинная ул. 17 лит. А</t>
  </si>
  <si>
    <t>Большая Разночинная ул. 23 лит. А</t>
  </si>
  <si>
    <t>Введенская ул.   5/  13 А</t>
  </si>
  <si>
    <t>Введенская ул.  10 А</t>
  </si>
  <si>
    <t>Всеволода Вишневского  16 Б</t>
  </si>
  <si>
    <t>Гатчинская ул.  31-  33 А</t>
  </si>
  <si>
    <t>Гатчинская ул., д.1/56, литера А</t>
  </si>
  <si>
    <t>Гатчинская ул., д.20, лит.А</t>
  </si>
  <si>
    <t>Гатчинская ул., д.22, лит.А</t>
  </si>
  <si>
    <t>Гатчинская ул., д.6, лит.А</t>
  </si>
  <si>
    <t>Добролюбова пр.  27 А</t>
  </si>
  <si>
    <t>Зверинская ул.   2/   5 А</t>
  </si>
  <si>
    <t>Зверинская ул.   7-   9 А</t>
  </si>
  <si>
    <t>Зверинская ул.  32 А</t>
  </si>
  <si>
    <t>Ижорская ул.  13/  39 А</t>
  </si>
  <si>
    <t>Корпусная ул.  28г А</t>
  </si>
  <si>
    <t>Красного Курсанта  30А</t>
  </si>
  <si>
    <t>Красносельская ул.  12А</t>
  </si>
  <si>
    <t>Кронверкский пр., д.63/31, лит. А</t>
  </si>
  <si>
    <t>Лахтинская ул.   1/  60 А</t>
  </si>
  <si>
    <t>Лахтинская ул.   8А</t>
  </si>
  <si>
    <t>Лахтинская ул., д.9, лит.А</t>
  </si>
  <si>
    <t>Ленина ул.  40А</t>
  </si>
  <si>
    <t>Ленина ул.  45А</t>
  </si>
  <si>
    <t>Ленина ул.  52А</t>
  </si>
  <si>
    <t>Мартынова наб., д.12, литера А</t>
  </si>
  <si>
    <t>Петрозаводская ул.   3А</t>
  </si>
  <si>
    <t>Пионерская ул.   9/  17 А</t>
  </si>
  <si>
    <t>Пионерская ул.  11А</t>
  </si>
  <si>
    <t>Профессора Попова  43А</t>
  </si>
  <si>
    <t>Профессора Попова ул., д.26, лит.А</t>
  </si>
  <si>
    <t>Ропшинская ул., д.1/32, лит.А</t>
  </si>
  <si>
    <t>Ропшинская ул., д.12, лит.А</t>
  </si>
  <si>
    <t>Ропшинская ул., д.23, лит.А</t>
  </si>
  <si>
    <t>Рыбацкая ул., д.5, лит.А</t>
  </si>
  <si>
    <t>Стрельнинская ул.   5-   7А</t>
  </si>
  <si>
    <t>Съежинская ул., д. 37, лит А</t>
  </si>
  <si>
    <t>Съезжинская ул.  12А</t>
  </si>
  <si>
    <t>Съезжинская ул.  22 А</t>
  </si>
  <si>
    <t>Съезжинская ул.  34 А</t>
  </si>
  <si>
    <t>Чкаловский пр.   8Б</t>
  </si>
  <si>
    <t>Чкаловский пр.  16А</t>
  </si>
  <si>
    <t>Шамшева ул.  10А</t>
  </si>
  <si>
    <t>Яблочкова ул., д.22, лит.А</t>
  </si>
  <si>
    <t>ООО "ЖКС №2 Петроградского района"</t>
  </si>
  <si>
    <t>Б. Монетная ул., д.3, литера А</t>
  </si>
  <si>
    <t>Б. Посадская ул., д.1/10, литера А</t>
  </si>
  <si>
    <t>Б. Пушкарская ул., д.26, литера А</t>
  </si>
  <si>
    <t>Б. Пушкарская ул., д.28/2, литера А</t>
  </si>
  <si>
    <t>Б. Пушкарская ул., д.47, литера А</t>
  </si>
  <si>
    <t>Большой пр. П.С., д.102, литера А</t>
  </si>
  <si>
    <t>Большой пр. П.С., д.106, литера А</t>
  </si>
  <si>
    <t>Большой пр. П.С., д.55/6, литера А</t>
  </si>
  <si>
    <t>Большой пр. П.С., д.76-78, литера А</t>
  </si>
  <si>
    <t>Каменноостровский пр., д.13/2, литера А</t>
  </si>
  <si>
    <t>Каменноостровский пр., д.17, литера А</t>
  </si>
  <si>
    <t>Каменноостровский пр., д.18/11, литера А</t>
  </si>
  <si>
    <t>Каменноостровский пр., д.38/96, литера А</t>
  </si>
  <si>
    <t>Каменноостровский пр., д.42б, литера А</t>
  </si>
  <si>
    <t>Каменноостровский пр., д.55, литера А</t>
  </si>
  <si>
    <t>Каменноостровский пр., д.61, литера А</t>
  </si>
  <si>
    <t>Каменноостровский пр., д.9/2, литера А</t>
  </si>
  <si>
    <t>Ленина ул., д.29, литера А</t>
  </si>
  <si>
    <t>Ленина ул., д.39, литера А</t>
  </si>
  <si>
    <t>М. Посадская ул., д.25/4, литера А</t>
  </si>
  <si>
    <t>М. Посадская ул., д.8, литера А</t>
  </si>
  <si>
    <t>наб. реки Карповки, д.18, литера Г</t>
  </si>
  <si>
    <t>наб. реки Карповки, д.19, литера А</t>
  </si>
  <si>
    <t>наб. реки Карповки, д.20, литера В</t>
  </si>
  <si>
    <t>наб. реки Карповки, д.21, литера А</t>
  </si>
  <si>
    <t>Ординарная ул., д.12, литера А</t>
  </si>
  <si>
    <t>Плуталова ул., д.13, литера А</t>
  </si>
  <si>
    <t>Подковырова ул., д.10, литера А</t>
  </si>
  <si>
    <t>Подрезова ул., д.12, литера А</t>
  </si>
  <si>
    <t>Полозова ул., д.7, литера А</t>
  </si>
  <si>
    <t>Рентгена ул., д.11, литера А</t>
  </si>
  <si>
    <t>Рентгена ул., д.4, литера А</t>
  </si>
  <si>
    <t>Чапаева ул., д.2, литера Б</t>
  </si>
  <si>
    <t>-</t>
  </si>
  <si>
    <t>ООО "ЖКС №1 Петроградского района"</t>
  </si>
  <si>
    <t xml:space="preserve">Сведения о  стоимости работ   по нормализации температурно-влажностного режима чердачных помещений в многоквартирных домах, расположенных на территории Петроградского района Санкт-Петербурга  по состоянию на 19.03.2019.                                                                                                                                                                                                                                 </t>
  </si>
  <si>
    <t>Итого планируемая стоимость:</t>
  </si>
  <si>
    <t>ЖКС 2</t>
  </si>
  <si>
    <t>ЖКС 1</t>
  </si>
  <si>
    <t>Заместитель главы администрации Петроградского района Санкт-Петербурга ______________________________ Е.В. Корабельников</t>
  </si>
  <si>
    <t>Большой пр. П.С., д.33а, литера А</t>
  </si>
  <si>
    <t>Куйбышева ул., д.1/5,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</si>
</sst>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р_._-;\-* #,##0.00_р_._-;_-* \-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165" fontId="8" fillId="0" borderId="0"/>
    <xf numFmtId="0" fontId="11" fillId="0" borderId="0"/>
  </cellStyleXfs>
  <cellXfs count="5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/>
    </xf>
    <xf numFmtId="0" fontId="3" fillId="0" borderId="0" xfId="0" applyFont="1" applyFill="1"/>
    <xf numFmtId="1" fontId="3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5">
    <cellStyle name="TableStyleLight1" xfId="3"/>
    <cellStyle name="Обычный" xfId="0" builtinId="0"/>
    <cellStyle name="Обычный 2" xfId="1"/>
    <cellStyle name="Обычный 2 2" xfId="2"/>
    <cellStyle name="Обычный 5" xfId="4"/>
  </cellStyles>
  <dxfs count="0"/>
  <tableStyles count="0" defaultTableStyle="TableStyleMedium2" defaultPivotStyle="PivotStyleMedium9"/>
  <colors>
    <mruColors>
      <color rgb="FFCCFFFF"/>
      <color rgb="FFCCFFCC"/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s/&#1046;&#1050;&#1057;1/0.%20&#1054;&#1073;&#1084;&#1077;&#1085;/&#1043;&#1046;&#1048;%20&#1055;&#1095;&#1077;&#1083;&#1080;&#1085;&#1072;/&#1055;&#1083;&#1072;&#1085;%20&#1058;&#1042;&#1056;%202019%20&#1089;%20&#1091;&#1089;&#1090;&#1088;&#1086;&#1081;&#1089;&#1090;&#1074;&#1086;&#1084;%20&#1089;&#1083;&#1091;&#1093;&#1086;&#1074;&#1099;&#1093;%20&#1086;&#1082;&#1086;&#1085;%20&#1046;&#1050;&#1057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</sheetNames>
    <sheetDataSet>
      <sheetData sheetId="0">
        <row r="7">
          <cell r="D7">
            <v>427</v>
          </cell>
          <cell r="J7">
            <v>8</v>
          </cell>
          <cell r="P7">
            <v>1649</v>
          </cell>
          <cell r="AB7">
            <v>6</v>
          </cell>
          <cell r="AC7">
            <v>6</v>
          </cell>
          <cell r="AJ7">
            <v>602</v>
          </cell>
          <cell r="AV7">
            <v>5</v>
          </cell>
        </row>
        <row r="8">
          <cell r="AB8">
            <v>6</v>
          </cell>
          <cell r="AC8">
            <v>6</v>
          </cell>
          <cell r="AJ8">
            <v>540</v>
          </cell>
        </row>
        <row r="9">
          <cell r="D9">
            <v>80</v>
          </cell>
          <cell r="J9">
            <v>6</v>
          </cell>
          <cell r="AB9">
            <v>2</v>
          </cell>
          <cell r="AC9">
            <v>2</v>
          </cell>
          <cell r="AJ9">
            <v>160</v>
          </cell>
        </row>
        <row r="10">
          <cell r="D10">
            <v>270</v>
          </cell>
          <cell r="P10">
            <v>165</v>
          </cell>
          <cell r="AJ10">
            <v>230</v>
          </cell>
          <cell r="AV10">
            <v>1</v>
          </cell>
        </row>
        <row r="11">
          <cell r="D11">
            <v>93</v>
          </cell>
          <cell r="J11">
            <v>12</v>
          </cell>
          <cell r="P11">
            <v>360</v>
          </cell>
          <cell r="AB11">
            <v>2</v>
          </cell>
          <cell r="AC11">
            <v>2</v>
          </cell>
          <cell r="AJ11">
            <v>259.10000000000002</v>
          </cell>
        </row>
        <row r="12">
          <cell r="D12">
            <v>184</v>
          </cell>
          <cell r="J12">
            <v>4</v>
          </cell>
          <cell r="P12">
            <v>600</v>
          </cell>
          <cell r="AB12">
            <v>2</v>
          </cell>
          <cell r="AC12">
            <v>2</v>
          </cell>
          <cell r="AJ12">
            <v>181.3</v>
          </cell>
        </row>
        <row r="13">
          <cell r="D13">
            <v>180</v>
          </cell>
          <cell r="P13">
            <v>429.6</v>
          </cell>
          <cell r="AB13">
            <v>2</v>
          </cell>
          <cell r="AC13">
            <v>2</v>
          </cell>
          <cell r="AJ13">
            <v>310</v>
          </cell>
        </row>
        <row r="14">
          <cell r="D14">
            <v>330</v>
          </cell>
          <cell r="P14">
            <v>472</v>
          </cell>
          <cell r="AB14">
            <v>2</v>
          </cell>
          <cell r="AC14">
            <v>2</v>
          </cell>
          <cell r="AJ14">
            <v>226.9</v>
          </cell>
        </row>
        <row r="15">
          <cell r="D15">
            <v>65</v>
          </cell>
          <cell r="J15">
            <v>12</v>
          </cell>
          <cell r="P15">
            <v>308</v>
          </cell>
          <cell r="AB15">
            <v>2</v>
          </cell>
          <cell r="AC15">
            <v>2</v>
          </cell>
          <cell r="AJ15">
            <v>235.7</v>
          </cell>
        </row>
        <row r="16">
          <cell r="D16">
            <v>120</v>
          </cell>
          <cell r="P16">
            <v>687.72</v>
          </cell>
          <cell r="AB16">
            <v>2</v>
          </cell>
          <cell r="AC16">
            <v>2</v>
          </cell>
          <cell r="AJ16">
            <v>206.63</v>
          </cell>
        </row>
        <row r="17">
          <cell r="D17">
            <v>400</v>
          </cell>
          <cell r="J17">
            <v>14</v>
          </cell>
          <cell r="P17">
            <v>1068.46</v>
          </cell>
          <cell r="AB17">
            <v>4</v>
          </cell>
          <cell r="AC17">
            <v>4</v>
          </cell>
          <cell r="AJ17">
            <v>366.52</v>
          </cell>
        </row>
        <row r="18">
          <cell r="D18">
            <v>100</v>
          </cell>
          <cell r="J18">
            <v>12</v>
          </cell>
          <cell r="P18">
            <v>380</v>
          </cell>
          <cell r="AB18">
            <v>2</v>
          </cell>
          <cell r="AC18">
            <v>2</v>
          </cell>
          <cell r="AJ18">
            <v>411.8</v>
          </cell>
        </row>
        <row r="19">
          <cell r="D19">
            <v>148</v>
          </cell>
          <cell r="AB19">
            <v>4</v>
          </cell>
          <cell r="AC19">
            <v>4</v>
          </cell>
          <cell r="AJ19">
            <v>579.21</v>
          </cell>
        </row>
        <row r="20">
          <cell r="D20">
            <v>860</v>
          </cell>
          <cell r="J20">
            <v>12</v>
          </cell>
          <cell r="P20">
            <v>803</v>
          </cell>
          <cell r="AB20">
            <v>2</v>
          </cell>
          <cell r="AC20">
            <v>2</v>
          </cell>
          <cell r="AJ20">
            <v>514.70000000000005</v>
          </cell>
          <cell r="AV20">
            <v>3</v>
          </cell>
        </row>
        <row r="21">
          <cell r="D21">
            <v>32</v>
          </cell>
          <cell r="J21">
            <v>18</v>
          </cell>
          <cell r="P21">
            <v>125</v>
          </cell>
          <cell r="AB21">
            <v>2</v>
          </cell>
          <cell r="AC21">
            <v>2</v>
          </cell>
          <cell r="AJ21">
            <v>55.6</v>
          </cell>
          <cell r="AV21">
            <v>1</v>
          </cell>
        </row>
        <row r="22">
          <cell r="D22">
            <v>295</v>
          </cell>
          <cell r="P22">
            <v>1293</v>
          </cell>
          <cell r="AB22">
            <v>4</v>
          </cell>
          <cell r="AC22">
            <v>4</v>
          </cell>
          <cell r="AJ22">
            <v>313.7</v>
          </cell>
          <cell r="AV22">
            <v>4</v>
          </cell>
        </row>
        <row r="23">
          <cell r="D23">
            <v>148</v>
          </cell>
          <cell r="P23">
            <v>669.5</v>
          </cell>
          <cell r="AB23">
            <v>2</v>
          </cell>
          <cell r="AC23">
            <v>2</v>
          </cell>
          <cell r="AJ23">
            <v>131</v>
          </cell>
          <cell r="AV23">
            <v>2</v>
          </cell>
        </row>
        <row r="24">
          <cell r="D24">
            <v>250</v>
          </cell>
          <cell r="J24">
            <v>12</v>
          </cell>
          <cell r="P24">
            <v>522.82000000000005</v>
          </cell>
          <cell r="AB24">
            <v>2</v>
          </cell>
          <cell r="AC24">
            <v>2</v>
          </cell>
          <cell r="AJ24">
            <v>86</v>
          </cell>
          <cell r="AV24">
            <v>2</v>
          </cell>
        </row>
        <row r="25">
          <cell r="D25">
            <v>268</v>
          </cell>
          <cell r="J25">
            <v>9</v>
          </cell>
          <cell r="P25">
            <v>999.6</v>
          </cell>
          <cell r="AJ25">
            <v>539.5</v>
          </cell>
          <cell r="AV25">
            <v>3</v>
          </cell>
        </row>
        <row r="26">
          <cell r="D26">
            <v>420</v>
          </cell>
          <cell r="P26">
            <v>963.74</v>
          </cell>
          <cell r="AB26">
            <v>4</v>
          </cell>
          <cell r="AC26">
            <v>4</v>
          </cell>
          <cell r="AJ26">
            <v>395</v>
          </cell>
          <cell r="AV26">
            <v>3</v>
          </cell>
        </row>
        <row r="27">
          <cell r="D27">
            <v>80</v>
          </cell>
          <cell r="J27">
            <v>5</v>
          </cell>
          <cell r="AB27">
            <v>2</v>
          </cell>
          <cell r="AC27">
            <v>2</v>
          </cell>
          <cell r="AJ27">
            <v>112</v>
          </cell>
        </row>
        <row r="28">
          <cell r="D28">
            <v>550</v>
          </cell>
          <cell r="AB28">
            <v>4</v>
          </cell>
          <cell r="AC28">
            <v>4</v>
          </cell>
          <cell r="AJ28">
            <v>202</v>
          </cell>
          <cell r="AV28">
            <v>2</v>
          </cell>
        </row>
        <row r="29">
          <cell r="D29">
            <v>227</v>
          </cell>
          <cell r="J29">
            <v>12</v>
          </cell>
          <cell r="AB29">
            <v>2</v>
          </cell>
          <cell r="AC29">
            <v>2</v>
          </cell>
          <cell r="AJ29">
            <v>112</v>
          </cell>
        </row>
        <row r="30">
          <cell r="J30">
            <v>4</v>
          </cell>
          <cell r="AB30">
            <v>4</v>
          </cell>
          <cell r="AC30">
            <v>4</v>
          </cell>
          <cell r="AJ30">
            <v>421.8</v>
          </cell>
        </row>
        <row r="31">
          <cell r="AB31">
            <v>2</v>
          </cell>
          <cell r="AC31">
            <v>2</v>
          </cell>
          <cell r="AJ31">
            <v>171.5</v>
          </cell>
        </row>
        <row r="32">
          <cell r="D32">
            <v>20</v>
          </cell>
          <cell r="AB32">
            <v>2</v>
          </cell>
          <cell r="AC32">
            <v>2</v>
          </cell>
          <cell r="AJ32">
            <v>315.7</v>
          </cell>
          <cell r="AV32">
            <v>2</v>
          </cell>
        </row>
        <row r="33">
          <cell r="D33">
            <v>322</v>
          </cell>
          <cell r="J33">
            <v>12</v>
          </cell>
          <cell r="AB33">
            <v>2</v>
          </cell>
          <cell r="AC33">
            <v>2</v>
          </cell>
          <cell r="AJ33">
            <v>112</v>
          </cell>
        </row>
        <row r="34">
          <cell r="D34">
            <v>304</v>
          </cell>
          <cell r="J34">
            <v>7</v>
          </cell>
          <cell r="P34">
            <v>940</v>
          </cell>
          <cell r="AB34">
            <v>4</v>
          </cell>
          <cell r="AC34">
            <v>4</v>
          </cell>
          <cell r="AJ34">
            <v>118</v>
          </cell>
        </row>
        <row r="35">
          <cell r="D35">
            <v>223</v>
          </cell>
          <cell r="AB35">
            <v>2</v>
          </cell>
          <cell r="AC35">
            <v>2</v>
          </cell>
          <cell r="AJ35">
            <v>259</v>
          </cell>
        </row>
        <row r="36">
          <cell r="J36">
            <v>12</v>
          </cell>
          <cell r="AB36">
            <v>2</v>
          </cell>
          <cell r="AC36">
            <v>2</v>
          </cell>
          <cell r="AJ36">
            <v>177.6</v>
          </cell>
        </row>
        <row r="37">
          <cell r="D37">
            <v>220</v>
          </cell>
          <cell r="J37">
            <v>6</v>
          </cell>
          <cell r="P37">
            <v>698</v>
          </cell>
          <cell r="AB37">
            <v>2</v>
          </cell>
          <cell r="AC37">
            <v>2</v>
          </cell>
          <cell r="AJ37">
            <v>291.7</v>
          </cell>
        </row>
        <row r="38">
          <cell r="D38">
            <v>167</v>
          </cell>
          <cell r="P38">
            <v>982</v>
          </cell>
          <cell r="AJ38">
            <v>519</v>
          </cell>
        </row>
        <row r="39">
          <cell r="AB39">
            <v>4</v>
          </cell>
          <cell r="AC39">
            <v>4</v>
          </cell>
          <cell r="AJ39">
            <v>112</v>
          </cell>
        </row>
        <row r="40">
          <cell r="D40">
            <v>150</v>
          </cell>
          <cell r="J40">
            <v>14</v>
          </cell>
          <cell r="AB40">
            <v>4</v>
          </cell>
          <cell r="AC40">
            <v>4</v>
          </cell>
          <cell r="AJ40">
            <v>96</v>
          </cell>
        </row>
        <row r="41">
          <cell r="D41">
            <v>340</v>
          </cell>
          <cell r="J41">
            <v>12</v>
          </cell>
          <cell r="P41">
            <v>554</v>
          </cell>
          <cell r="AB41">
            <v>2</v>
          </cell>
          <cell r="AC41">
            <v>2</v>
          </cell>
          <cell r="AJ41">
            <v>102</v>
          </cell>
        </row>
        <row r="42">
          <cell r="D42">
            <v>410</v>
          </cell>
          <cell r="P42">
            <v>650</v>
          </cell>
          <cell r="AB42">
            <v>2</v>
          </cell>
          <cell r="AC42">
            <v>2</v>
          </cell>
          <cell r="AJ42">
            <v>181</v>
          </cell>
        </row>
        <row r="43">
          <cell r="D43">
            <v>140</v>
          </cell>
          <cell r="J43">
            <v>13</v>
          </cell>
          <cell r="AB43">
            <v>4</v>
          </cell>
          <cell r="AC43">
            <v>4</v>
          </cell>
          <cell r="AJ43">
            <v>289.75</v>
          </cell>
        </row>
        <row r="44">
          <cell r="D44">
            <v>158</v>
          </cell>
          <cell r="J44">
            <v>12</v>
          </cell>
          <cell r="P44">
            <v>514.36</v>
          </cell>
          <cell r="AB44">
            <v>2</v>
          </cell>
          <cell r="AC44">
            <v>2</v>
          </cell>
          <cell r="AJ44">
            <v>229.5</v>
          </cell>
          <cell r="AV44">
            <v>2</v>
          </cell>
        </row>
        <row r="45">
          <cell r="D45">
            <v>249</v>
          </cell>
          <cell r="AB45">
            <v>6</v>
          </cell>
          <cell r="AC45">
            <v>6</v>
          </cell>
          <cell r="AJ45">
            <v>555.79999999999995</v>
          </cell>
        </row>
        <row r="46">
          <cell r="D46">
            <v>90</v>
          </cell>
          <cell r="J46">
            <v>11</v>
          </cell>
          <cell r="AB46">
            <v>2</v>
          </cell>
          <cell r="AC46">
            <v>2</v>
          </cell>
          <cell r="AJ46">
            <v>163.5</v>
          </cell>
        </row>
        <row r="47">
          <cell r="D47">
            <v>470</v>
          </cell>
          <cell r="J47">
            <v>12</v>
          </cell>
          <cell r="P47">
            <v>919</v>
          </cell>
          <cell r="AB47">
            <v>4</v>
          </cell>
          <cell r="AC47">
            <v>4</v>
          </cell>
          <cell r="AJ47">
            <v>515.5</v>
          </cell>
          <cell r="AV47">
            <v>3</v>
          </cell>
        </row>
        <row r="48">
          <cell r="D48">
            <v>190</v>
          </cell>
          <cell r="P48">
            <v>611</v>
          </cell>
          <cell r="AB48">
            <v>2</v>
          </cell>
          <cell r="AC48">
            <v>2</v>
          </cell>
          <cell r="AJ48">
            <v>111.2</v>
          </cell>
          <cell r="AV48">
            <v>2</v>
          </cell>
        </row>
        <row r="49">
          <cell r="D49">
            <v>92</v>
          </cell>
          <cell r="J49">
            <v>7</v>
          </cell>
          <cell r="AB49">
            <v>2</v>
          </cell>
          <cell r="AC49">
            <v>2</v>
          </cell>
          <cell r="AJ49">
            <v>40.6</v>
          </cell>
        </row>
        <row r="50">
          <cell r="D50">
            <v>340</v>
          </cell>
          <cell r="J50">
            <v>12</v>
          </cell>
          <cell r="AB50">
            <v>4</v>
          </cell>
          <cell r="AC50">
            <v>4</v>
          </cell>
          <cell r="AJ50">
            <v>96</v>
          </cell>
          <cell r="AV50">
            <v>1</v>
          </cell>
        </row>
        <row r="51">
          <cell r="D51">
            <v>215</v>
          </cell>
          <cell r="P51">
            <v>586.5</v>
          </cell>
          <cell r="AB51">
            <v>2</v>
          </cell>
          <cell r="AC51">
            <v>2</v>
          </cell>
          <cell r="AJ51">
            <v>149</v>
          </cell>
        </row>
        <row r="52">
          <cell r="D52">
            <v>80</v>
          </cell>
          <cell r="J52">
            <v>7</v>
          </cell>
          <cell r="P52">
            <v>273.5</v>
          </cell>
          <cell r="AJ52">
            <v>77</v>
          </cell>
          <cell r="AV52">
            <v>1</v>
          </cell>
        </row>
        <row r="53">
          <cell r="D53">
            <v>20</v>
          </cell>
          <cell r="J53">
            <v>12</v>
          </cell>
          <cell r="P53">
            <v>42.5</v>
          </cell>
          <cell r="AB53">
            <v>2</v>
          </cell>
          <cell r="AC53">
            <v>2</v>
          </cell>
          <cell r="AJ53">
            <v>11.6</v>
          </cell>
        </row>
        <row r="54">
          <cell r="D54">
            <v>390</v>
          </cell>
          <cell r="AB54">
            <v>6</v>
          </cell>
          <cell r="AC54">
            <v>6</v>
          </cell>
          <cell r="AJ54">
            <v>240</v>
          </cell>
        </row>
        <row r="55">
          <cell r="D55">
            <v>250</v>
          </cell>
          <cell r="J55">
            <v>8</v>
          </cell>
          <cell r="P55">
            <v>1784</v>
          </cell>
          <cell r="AJ55">
            <v>1007.7</v>
          </cell>
        </row>
        <row r="56">
          <cell r="D56">
            <v>89</v>
          </cell>
          <cell r="J56">
            <v>12</v>
          </cell>
          <cell r="AB56">
            <v>2</v>
          </cell>
          <cell r="AC56">
            <v>2</v>
          </cell>
          <cell r="AJ56">
            <v>80</v>
          </cell>
        </row>
        <row r="57">
          <cell r="D57">
            <v>50</v>
          </cell>
          <cell r="AB57">
            <v>2</v>
          </cell>
          <cell r="AC57">
            <v>2</v>
          </cell>
          <cell r="AJ57">
            <v>125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3"/>
  <sheetViews>
    <sheetView tabSelected="1" zoomScale="70" zoomScaleNormal="70" zoomScaleSheetLayoutView="100" workbookViewId="0">
      <selection activeCell="E20" sqref="E20"/>
    </sheetView>
  </sheetViews>
  <sheetFormatPr defaultColWidth="9.140625" defaultRowHeight="15" x14ac:dyDescent="0.25"/>
  <cols>
    <col min="1" max="1" width="5.5703125" style="1" customWidth="1"/>
    <col min="2" max="2" width="44.85546875" style="1" customWidth="1"/>
    <col min="3" max="45" width="10.7109375" style="1" customWidth="1"/>
    <col min="46" max="46" width="43.28515625" style="1" customWidth="1"/>
    <col min="47" max="47" width="10.140625" style="1" customWidth="1"/>
    <col min="48" max="16384" width="9.140625" style="1"/>
  </cols>
  <sheetData>
    <row r="1" spans="1:50" ht="48" customHeight="1" thickBot="1" x14ac:dyDescent="0.3">
      <c r="A1" s="51" t="s">
        <v>117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</row>
    <row r="2" spans="1:50" ht="39.75" customHeight="1" thickBot="1" x14ac:dyDescent="0.3">
      <c r="A2" s="52" t="s">
        <v>0</v>
      </c>
      <c r="B2" s="52" t="s">
        <v>7</v>
      </c>
      <c r="C2" s="53" t="s">
        <v>12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12"/>
      <c r="AT2" s="50" t="s">
        <v>8</v>
      </c>
      <c r="AV2" s="1" t="s">
        <v>1</v>
      </c>
    </row>
    <row r="3" spans="1:50" ht="102" customHeight="1" thickBot="1" x14ac:dyDescent="0.3">
      <c r="A3" s="52"/>
      <c r="B3" s="52"/>
      <c r="C3" s="53" t="s">
        <v>10</v>
      </c>
      <c r="D3" s="53"/>
      <c r="E3" s="53"/>
      <c r="F3" s="53"/>
      <c r="G3" s="53"/>
      <c r="H3" s="53" t="s">
        <v>2</v>
      </c>
      <c r="I3" s="53"/>
      <c r="J3" s="53"/>
      <c r="K3" s="53"/>
      <c r="L3" s="53"/>
      <c r="M3" s="53" t="s">
        <v>9</v>
      </c>
      <c r="N3" s="53"/>
      <c r="O3" s="53"/>
      <c r="P3" s="53"/>
      <c r="Q3" s="53"/>
      <c r="R3" s="53" t="s">
        <v>22</v>
      </c>
      <c r="S3" s="53"/>
      <c r="T3" s="53"/>
      <c r="U3" s="53"/>
      <c r="V3" s="53"/>
      <c r="W3" s="54" t="s">
        <v>24</v>
      </c>
      <c r="X3" s="55"/>
      <c r="Y3" s="55"/>
      <c r="Z3" s="55"/>
      <c r="AA3" s="55"/>
      <c r="AB3" s="55"/>
      <c r="AC3" s="18"/>
      <c r="AD3" s="53" t="s">
        <v>4</v>
      </c>
      <c r="AE3" s="53"/>
      <c r="AF3" s="53"/>
      <c r="AG3" s="53"/>
      <c r="AH3" s="53"/>
      <c r="AI3" s="53" t="s">
        <v>25</v>
      </c>
      <c r="AJ3" s="53"/>
      <c r="AK3" s="53"/>
      <c r="AL3" s="53"/>
      <c r="AM3" s="53"/>
      <c r="AN3" s="53" t="s">
        <v>5</v>
      </c>
      <c r="AO3" s="53"/>
      <c r="AP3" s="53"/>
      <c r="AQ3" s="53"/>
      <c r="AR3" s="53"/>
      <c r="AS3" s="12"/>
      <c r="AT3" s="50"/>
      <c r="AX3" s="1" t="s">
        <v>3</v>
      </c>
    </row>
    <row r="4" spans="1:50" ht="132" customHeight="1" thickBot="1" x14ac:dyDescent="0.3">
      <c r="A4" s="52"/>
      <c r="B4" s="52"/>
      <c r="C4" s="53" t="s">
        <v>20</v>
      </c>
      <c r="D4" s="53"/>
      <c r="E4" s="50" t="s">
        <v>21</v>
      </c>
      <c r="F4" s="50"/>
      <c r="G4" s="56" t="s">
        <v>13</v>
      </c>
      <c r="H4" s="53" t="s">
        <v>20</v>
      </c>
      <c r="I4" s="53"/>
      <c r="J4" s="50" t="s">
        <v>21</v>
      </c>
      <c r="K4" s="50"/>
      <c r="L4" s="56" t="s">
        <v>13</v>
      </c>
      <c r="M4" s="53" t="s">
        <v>20</v>
      </c>
      <c r="N4" s="53"/>
      <c r="O4" s="50" t="s">
        <v>21</v>
      </c>
      <c r="P4" s="50"/>
      <c r="Q4" s="56" t="s">
        <v>13</v>
      </c>
      <c r="R4" s="53" t="s">
        <v>20</v>
      </c>
      <c r="S4" s="53"/>
      <c r="T4" s="50" t="s">
        <v>21</v>
      </c>
      <c r="U4" s="50"/>
      <c r="V4" s="56" t="s">
        <v>13</v>
      </c>
      <c r="W4" s="53" t="s">
        <v>20</v>
      </c>
      <c r="X4" s="53"/>
      <c r="Y4" s="53"/>
      <c r="Z4" s="47" t="s">
        <v>21</v>
      </c>
      <c r="AA4" s="47"/>
      <c r="AB4" s="48"/>
      <c r="AC4" s="56" t="s">
        <v>13</v>
      </c>
      <c r="AD4" s="53" t="s">
        <v>20</v>
      </c>
      <c r="AE4" s="53"/>
      <c r="AF4" s="50" t="s">
        <v>21</v>
      </c>
      <c r="AG4" s="50"/>
      <c r="AH4" s="56" t="s">
        <v>14</v>
      </c>
      <c r="AI4" s="53" t="s">
        <v>20</v>
      </c>
      <c r="AJ4" s="53"/>
      <c r="AK4" s="50" t="s">
        <v>21</v>
      </c>
      <c r="AL4" s="50"/>
      <c r="AM4" s="56" t="s">
        <v>14</v>
      </c>
      <c r="AN4" s="53" t="s">
        <v>20</v>
      </c>
      <c r="AO4" s="53"/>
      <c r="AP4" s="50" t="s">
        <v>21</v>
      </c>
      <c r="AQ4" s="50"/>
      <c r="AR4" s="56" t="s">
        <v>14</v>
      </c>
      <c r="AS4" s="56" t="s">
        <v>19</v>
      </c>
      <c r="AT4" s="50"/>
    </row>
    <row r="5" spans="1:50" ht="68.25" customHeight="1" thickBot="1" x14ac:dyDescent="0.3">
      <c r="A5" s="52"/>
      <c r="B5" s="52"/>
      <c r="C5" s="11" t="s">
        <v>15</v>
      </c>
      <c r="D5" s="11" t="s">
        <v>16</v>
      </c>
      <c r="E5" s="11" t="s">
        <v>15</v>
      </c>
      <c r="F5" s="11" t="s">
        <v>16</v>
      </c>
      <c r="G5" s="57"/>
      <c r="H5" s="11" t="s">
        <v>15</v>
      </c>
      <c r="I5" s="11" t="s">
        <v>16</v>
      </c>
      <c r="J5" s="11" t="s">
        <v>15</v>
      </c>
      <c r="K5" s="11" t="s">
        <v>16</v>
      </c>
      <c r="L5" s="57"/>
      <c r="M5" s="11" t="s">
        <v>17</v>
      </c>
      <c r="N5" s="11" t="s">
        <v>16</v>
      </c>
      <c r="O5" s="11" t="s">
        <v>17</v>
      </c>
      <c r="P5" s="11" t="s">
        <v>16</v>
      </c>
      <c r="Q5" s="57"/>
      <c r="R5" s="11" t="s">
        <v>6</v>
      </c>
      <c r="S5" s="11" t="s">
        <v>16</v>
      </c>
      <c r="T5" s="11" t="s">
        <v>6</v>
      </c>
      <c r="U5" s="11" t="s">
        <v>16</v>
      </c>
      <c r="V5" s="57"/>
      <c r="W5" s="11" t="s">
        <v>28</v>
      </c>
      <c r="X5" s="11" t="s">
        <v>27</v>
      </c>
      <c r="Y5" s="11" t="s">
        <v>16</v>
      </c>
      <c r="Z5" s="11" t="s">
        <v>26</v>
      </c>
      <c r="AA5" s="11" t="s">
        <v>27</v>
      </c>
      <c r="AB5" s="11" t="s">
        <v>16</v>
      </c>
      <c r="AC5" s="57"/>
      <c r="AD5" s="11" t="s">
        <v>18</v>
      </c>
      <c r="AE5" s="11" t="s">
        <v>16</v>
      </c>
      <c r="AF5" s="11" t="s">
        <v>18</v>
      </c>
      <c r="AG5" s="11" t="s">
        <v>16</v>
      </c>
      <c r="AH5" s="57"/>
      <c r="AI5" s="11" t="s">
        <v>6</v>
      </c>
      <c r="AJ5" s="11" t="s">
        <v>16</v>
      </c>
      <c r="AK5" s="11" t="s">
        <v>6</v>
      </c>
      <c r="AL5" s="11" t="s">
        <v>16</v>
      </c>
      <c r="AM5" s="57"/>
      <c r="AN5" s="11" t="s">
        <v>23</v>
      </c>
      <c r="AO5" s="11" t="s">
        <v>16</v>
      </c>
      <c r="AP5" s="11" t="s">
        <v>23</v>
      </c>
      <c r="AQ5" s="11" t="s">
        <v>16</v>
      </c>
      <c r="AR5" s="57"/>
      <c r="AS5" s="57"/>
      <c r="AT5" s="50"/>
    </row>
    <row r="6" spans="1:50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S6" s="13">
        <v>19</v>
      </c>
      <c r="T6" s="13">
        <v>20</v>
      </c>
      <c r="U6" s="13">
        <v>21</v>
      </c>
      <c r="V6" s="13">
        <v>22</v>
      </c>
      <c r="W6" s="13">
        <v>23</v>
      </c>
      <c r="X6" s="13">
        <v>24</v>
      </c>
      <c r="Y6" s="13">
        <v>26</v>
      </c>
      <c r="Z6" s="13">
        <v>28</v>
      </c>
      <c r="AA6" s="13">
        <v>29</v>
      </c>
      <c r="AB6" s="13">
        <v>30</v>
      </c>
      <c r="AC6" s="13"/>
      <c r="AD6" s="13">
        <v>31</v>
      </c>
      <c r="AE6" s="13">
        <v>32</v>
      </c>
      <c r="AF6" s="13">
        <v>33</v>
      </c>
      <c r="AG6" s="13">
        <v>34</v>
      </c>
      <c r="AH6" s="13">
        <v>35</v>
      </c>
      <c r="AI6" s="13">
        <v>36</v>
      </c>
      <c r="AJ6" s="13">
        <v>37</v>
      </c>
      <c r="AK6" s="13">
        <v>39</v>
      </c>
      <c r="AL6" s="13">
        <v>40</v>
      </c>
      <c r="AM6" s="13">
        <v>41</v>
      </c>
      <c r="AN6" s="13">
        <v>42</v>
      </c>
      <c r="AO6" s="13">
        <v>43</v>
      </c>
      <c r="AP6" s="13">
        <v>45</v>
      </c>
      <c r="AQ6" s="13">
        <v>46</v>
      </c>
      <c r="AR6" s="13">
        <v>47</v>
      </c>
      <c r="AS6" s="13">
        <v>48</v>
      </c>
      <c r="AT6" s="13">
        <v>49</v>
      </c>
    </row>
    <row r="7" spans="1:50" ht="20.100000000000001" customHeight="1" x14ac:dyDescent="0.25">
      <c r="A7" s="4">
        <v>1</v>
      </c>
      <c r="B7" s="38" t="s">
        <v>82</v>
      </c>
      <c r="C7" s="41">
        <v>255</v>
      </c>
      <c r="D7" s="4">
        <f>C7*0.503</f>
        <v>128.26500000000001</v>
      </c>
      <c r="E7" s="4"/>
      <c r="F7" s="4"/>
      <c r="G7" s="17"/>
      <c r="H7" s="4">
        <v>12</v>
      </c>
      <c r="I7" s="4">
        <f>H7*2.339</f>
        <v>28.067999999999998</v>
      </c>
      <c r="J7" s="4"/>
      <c r="K7" s="4"/>
      <c r="L7" s="4"/>
      <c r="M7" s="4">
        <v>1255</v>
      </c>
      <c r="N7" s="4">
        <f>M7*0.464</f>
        <v>582.32000000000005</v>
      </c>
      <c r="O7" s="5"/>
      <c r="P7" s="5"/>
      <c r="Q7" s="5"/>
      <c r="R7" s="5"/>
      <c r="S7" s="5"/>
      <c r="T7" s="5"/>
      <c r="U7" s="5"/>
      <c r="V7" s="5"/>
      <c r="W7" s="5"/>
      <c r="X7" s="5"/>
      <c r="Y7" s="4"/>
      <c r="Z7" s="5"/>
      <c r="AA7" s="5"/>
      <c r="AB7" s="5"/>
      <c r="AC7" s="5"/>
      <c r="AD7" s="4">
        <v>270</v>
      </c>
      <c r="AE7" s="4">
        <f>AD7*0.95</f>
        <v>256.5</v>
      </c>
      <c r="AF7" s="5"/>
      <c r="AG7" s="5"/>
      <c r="AH7" s="5"/>
      <c r="AI7" s="5"/>
      <c r="AJ7" s="5"/>
      <c r="AK7" s="5"/>
      <c r="AL7" s="5"/>
      <c r="AM7" s="5"/>
      <c r="AN7" s="4">
        <v>6</v>
      </c>
      <c r="AO7" s="4">
        <f>AN7*0.846</f>
        <v>5.0759999999999996</v>
      </c>
      <c r="AP7" s="5"/>
      <c r="AQ7" s="5"/>
      <c r="AR7" s="5"/>
      <c r="AS7" s="5"/>
      <c r="AT7" s="37" t="s">
        <v>116</v>
      </c>
    </row>
    <row r="8" spans="1:50" ht="20.100000000000001" customHeight="1" x14ac:dyDescent="0.25">
      <c r="A8" s="4">
        <v>2</v>
      </c>
      <c r="B8" s="38" t="s">
        <v>83</v>
      </c>
      <c r="C8" s="41">
        <v>223</v>
      </c>
      <c r="D8" s="4">
        <f>C8*0.503</f>
        <v>112.169</v>
      </c>
      <c r="E8" s="4"/>
      <c r="F8" s="4"/>
      <c r="G8" s="17"/>
      <c r="H8" s="4">
        <v>12</v>
      </c>
      <c r="I8" s="4">
        <f>H8*2.339</f>
        <v>28.067999999999998</v>
      </c>
      <c r="J8" s="4"/>
      <c r="K8" s="4"/>
      <c r="L8" s="4"/>
      <c r="M8" s="4">
        <v>1140</v>
      </c>
      <c r="N8" s="4">
        <f>M8*0.464</f>
        <v>528.96</v>
      </c>
      <c r="O8" s="5"/>
      <c r="P8" s="5"/>
      <c r="Q8" s="5"/>
      <c r="R8" s="5"/>
      <c r="S8" s="5"/>
      <c r="T8" s="5"/>
      <c r="U8" s="5"/>
      <c r="V8" s="5"/>
      <c r="W8" s="5"/>
      <c r="X8" s="5"/>
      <c r="Y8" s="4"/>
      <c r="Z8" s="5"/>
      <c r="AA8" s="5"/>
      <c r="AB8" s="5"/>
      <c r="AC8" s="5"/>
      <c r="AD8" s="4">
        <v>368</v>
      </c>
      <c r="AE8" s="4">
        <f>AD8*0.95</f>
        <v>349.59999999999997</v>
      </c>
      <c r="AF8" s="5"/>
      <c r="AG8" s="5"/>
      <c r="AH8" s="5"/>
      <c r="AI8" s="5"/>
      <c r="AJ8" s="5"/>
      <c r="AK8" s="5"/>
      <c r="AL8" s="5"/>
      <c r="AM8" s="5"/>
      <c r="AN8" s="4">
        <v>4</v>
      </c>
      <c r="AO8" s="4">
        <f>AN8*0.846</f>
        <v>3.3839999999999999</v>
      </c>
      <c r="AP8" s="5"/>
      <c r="AQ8" s="5"/>
      <c r="AR8" s="5"/>
      <c r="AS8" s="5"/>
      <c r="AT8" s="37" t="s">
        <v>116</v>
      </c>
    </row>
    <row r="9" spans="1:50" ht="20.100000000000001" customHeight="1" x14ac:dyDescent="0.25">
      <c r="A9" s="4">
        <v>3</v>
      </c>
      <c r="B9" s="38" t="s">
        <v>84</v>
      </c>
      <c r="C9" s="41">
        <v>82</v>
      </c>
      <c r="D9" s="4">
        <f>C9*0.503</f>
        <v>41.246000000000002</v>
      </c>
      <c r="E9" s="4"/>
      <c r="F9" s="4"/>
      <c r="G9" s="17"/>
      <c r="H9" s="4">
        <v>4</v>
      </c>
      <c r="I9" s="4">
        <f>H9*2.339</f>
        <v>9.3559999999999999</v>
      </c>
      <c r="J9" s="4"/>
      <c r="K9" s="4"/>
      <c r="L9" s="4"/>
      <c r="M9" s="4">
        <v>504</v>
      </c>
      <c r="N9" s="4">
        <f>M9*0.464</f>
        <v>233.85600000000002</v>
      </c>
      <c r="O9" s="5"/>
      <c r="P9" s="5"/>
      <c r="Q9" s="5"/>
      <c r="R9" s="5"/>
      <c r="S9" s="5"/>
      <c r="T9" s="5"/>
      <c r="U9" s="5"/>
      <c r="V9" s="5"/>
      <c r="W9" s="4"/>
      <c r="X9" s="4"/>
      <c r="Y9" s="4"/>
      <c r="Z9" s="5"/>
      <c r="AA9" s="5"/>
      <c r="AB9" s="5"/>
      <c r="AC9" s="5"/>
      <c r="AD9" s="4">
        <v>108</v>
      </c>
      <c r="AE9" s="4">
        <f>AD9*0.95</f>
        <v>102.6</v>
      </c>
      <c r="AF9" s="5"/>
      <c r="AG9" s="5"/>
      <c r="AH9" s="5"/>
      <c r="AI9" s="5"/>
      <c r="AJ9" s="5"/>
      <c r="AK9" s="5"/>
      <c r="AL9" s="5"/>
      <c r="AM9" s="5"/>
      <c r="AN9" s="4">
        <v>1</v>
      </c>
      <c r="AO9" s="4">
        <f>AN9*0.846</f>
        <v>0.84599999999999997</v>
      </c>
      <c r="AP9" s="5"/>
      <c r="AQ9" s="5"/>
      <c r="AR9" s="5"/>
      <c r="AS9" s="5"/>
      <c r="AT9" s="37" t="s">
        <v>116</v>
      </c>
    </row>
    <row r="10" spans="1:50" ht="20.100000000000001" customHeight="1" x14ac:dyDescent="0.25">
      <c r="A10" s="4">
        <v>4</v>
      </c>
      <c r="B10" s="38" t="s">
        <v>85</v>
      </c>
      <c r="C10" s="41">
        <v>221</v>
      </c>
      <c r="D10" s="4">
        <f>C10*0.503</f>
        <v>111.163</v>
      </c>
      <c r="E10" s="4"/>
      <c r="F10" s="4"/>
      <c r="G10" s="17"/>
      <c r="H10" s="4">
        <v>12</v>
      </c>
      <c r="I10" s="4">
        <f>H10*2.339</f>
        <v>28.067999999999998</v>
      </c>
      <c r="J10" s="4"/>
      <c r="K10" s="4"/>
      <c r="L10" s="4"/>
      <c r="M10" s="4">
        <v>971</v>
      </c>
      <c r="N10" s="4">
        <f>M10*0.464</f>
        <v>450.54400000000004</v>
      </c>
      <c r="O10" s="5"/>
      <c r="P10" s="5"/>
      <c r="Q10" s="5"/>
      <c r="R10" s="5"/>
      <c r="S10" s="5"/>
      <c r="T10" s="5"/>
      <c r="U10" s="5"/>
      <c r="V10" s="5"/>
      <c r="W10" s="4"/>
      <c r="X10" s="4"/>
      <c r="Y10" s="4"/>
      <c r="Z10" s="5"/>
      <c r="AA10" s="5"/>
      <c r="AB10" s="5"/>
      <c r="AC10" s="5"/>
      <c r="AD10" s="4">
        <v>206</v>
      </c>
      <c r="AE10" s="4">
        <f>AD10*0.95</f>
        <v>195.7</v>
      </c>
      <c r="AF10" s="5"/>
      <c r="AG10" s="5"/>
      <c r="AH10" s="5"/>
      <c r="AI10" s="5"/>
      <c r="AJ10" s="5"/>
      <c r="AK10" s="5"/>
      <c r="AL10" s="5"/>
      <c r="AM10" s="5"/>
      <c r="AN10" s="4">
        <v>4</v>
      </c>
      <c r="AO10" s="4">
        <f>AN10*0.846</f>
        <v>3.3839999999999999</v>
      </c>
      <c r="AP10" s="5"/>
      <c r="AQ10" s="5"/>
      <c r="AR10" s="5"/>
      <c r="AS10" s="5"/>
      <c r="AT10" s="37" t="s">
        <v>116</v>
      </c>
    </row>
    <row r="11" spans="1:50" ht="20.100000000000001" customHeight="1" x14ac:dyDescent="0.25">
      <c r="A11" s="4">
        <v>5</v>
      </c>
      <c r="B11" s="38" t="s">
        <v>86</v>
      </c>
      <c r="C11" s="41">
        <v>285</v>
      </c>
      <c r="D11" s="4">
        <f>C11*0.503</f>
        <v>143.35499999999999</v>
      </c>
      <c r="E11" s="4"/>
      <c r="F11" s="4"/>
      <c r="G11" s="17"/>
      <c r="H11" s="4">
        <v>9</v>
      </c>
      <c r="I11" s="4">
        <f>H11*2.339</f>
        <v>21.050999999999998</v>
      </c>
      <c r="J11" s="4"/>
      <c r="K11" s="4"/>
      <c r="L11" s="4"/>
      <c r="M11" s="4">
        <v>1642</v>
      </c>
      <c r="N11" s="4">
        <f>M11*0.464</f>
        <v>761.88800000000003</v>
      </c>
      <c r="O11" s="5"/>
      <c r="P11" s="5"/>
      <c r="Q11" s="5"/>
      <c r="R11" s="5"/>
      <c r="S11" s="5"/>
      <c r="T11" s="5"/>
      <c r="U11" s="5"/>
      <c r="V11" s="5"/>
      <c r="W11" s="4">
        <v>10</v>
      </c>
      <c r="X11" s="4">
        <v>10</v>
      </c>
      <c r="Y11" s="4">
        <f>X11*7.163/1</f>
        <v>71.63</v>
      </c>
      <c r="Z11" s="5"/>
      <c r="AA11" s="5"/>
      <c r="AB11" s="5"/>
      <c r="AC11" s="5"/>
      <c r="AD11" s="4">
        <v>238</v>
      </c>
      <c r="AE11" s="4">
        <f>AD11*0.95</f>
        <v>226.1</v>
      </c>
      <c r="AF11" s="5"/>
      <c r="AG11" s="5"/>
      <c r="AH11" s="5"/>
      <c r="AI11" s="5"/>
      <c r="AJ11" s="5"/>
      <c r="AK11" s="5"/>
      <c r="AL11" s="5"/>
      <c r="AM11" s="5"/>
      <c r="AN11" s="4">
        <v>7</v>
      </c>
      <c r="AO11" s="4">
        <f>AN11*0.846</f>
        <v>5.9219999999999997</v>
      </c>
      <c r="AP11" s="5"/>
      <c r="AQ11" s="5"/>
      <c r="AR11" s="5"/>
      <c r="AS11" s="5"/>
      <c r="AT11" s="37" t="s">
        <v>116</v>
      </c>
    </row>
    <row r="12" spans="1:50" ht="20.100000000000001" customHeight="1" x14ac:dyDescent="0.25">
      <c r="A12" s="4">
        <v>6</v>
      </c>
      <c r="B12" s="20" t="s">
        <v>32</v>
      </c>
      <c r="C12" s="42">
        <f>'[1]Приложение 1'!D9</f>
        <v>80</v>
      </c>
      <c r="D12" s="25">
        <f>C12*0.37</f>
        <v>29.6</v>
      </c>
      <c r="E12" s="4"/>
      <c r="F12" s="4"/>
      <c r="G12" s="17"/>
      <c r="H12" s="4">
        <f>'[1]Приложение 1'!J9</f>
        <v>6</v>
      </c>
      <c r="I12" s="4">
        <f>H12*1.2</f>
        <v>7.1999999999999993</v>
      </c>
      <c r="J12" s="4"/>
      <c r="K12" s="4"/>
      <c r="L12" s="4"/>
      <c r="M12" s="24"/>
      <c r="N12" s="4"/>
      <c r="O12" s="5"/>
      <c r="P12" s="5"/>
      <c r="Q12" s="5"/>
      <c r="R12" s="5"/>
      <c r="S12" s="5"/>
      <c r="T12" s="5"/>
      <c r="U12" s="5"/>
      <c r="V12" s="5"/>
      <c r="W12" s="4">
        <f>'[1]Приложение 1'!AB9</f>
        <v>2</v>
      </c>
      <c r="X12" s="4">
        <f>'[1]Приложение 1'!AC9</f>
        <v>2</v>
      </c>
      <c r="Y12" s="4">
        <f>(W12+X12)*7.3</f>
        <v>29.2</v>
      </c>
      <c r="Z12" s="5"/>
      <c r="AA12" s="5"/>
      <c r="AB12" s="5"/>
      <c r="AC12" s="5"/>
      <c r="AD12" s="24">
        <f>'[1]Приложение 1'!AJ9</f>
        <v>160</v>
      </c>
      <c r="AE12" s="25">
        <f t="shared" ref="AE12:AE20" si="0">AD12*0.3</f>
        <v>48</v>
      </c>
      <c r="AF12" s="5"/>
      <c r="AG12" s="5"/>
      <c r="AH12" s="5"/>
      <c r="AI12" s="32">
        <v>3</v>
      </c>
      <c r="AJ12" s="27">
        <f>AI12*30</f>
        <v>90</v>
      </c>
      <c r="AK12" s="5"/>
      <c r="AL12" s="5"/>
      <c r="AM12" s="5"/>
      <c r="AN12" s="30"/>
      <c r="AO12" s="27"/>
      <c r="AP12" s="5"/>
      <c r="AQ12" s="5"/>
      <c r="AR12" s="5"/>
      <c r="AS12" s="5"/>
      <c r="AT12" s="37" t="s">
        <v>81</v>
      </c>
    </row>
    <row r="13" spans="1:50" ht="20.100000000000001" customHeight="1" x14ac:dyDescent="0.25">
      <c r="A13" s="4">
        <v>7</v>
      </c>
      <c r="B13" s="21" t="s">
        <v>33</v>
      </c>
      <c r="C13" s="42">
        <f>'[1]Приложение 1'!D10</f>
        <v>270</v>
      </c>
      <c r="D13" s="25">
        <f>C13*0.37</f>
        <v>99.9</v>
      </c>
      <c r="E13" s="4"/>
      <c r="F13" s="4"/>
      <c r="G13" s="17"/>
      <c r="H13" s="4"/>
      <c r="I13" s="4"/>
      <c r="J13" s="4"/>
      <c r="K13" s="4"/>
      <c r="L13" s="4"/>
      <c r="M13" s="24">
        <f>'[1]Приложение 1'!P10</f>
        <v>165</v>
      </c>
      <c r="N13" s="28">
        <f t="shared" ref="N13:N20" si="1">M13*0.56</f>
        <v>92.4</v>
      </c>
      <c r="O13" s="5"/>
      <c r="P13" s="5"/>
      <c r="Q13" s="5"/>
      <c r="R13" s="5"/>
      <c r="S13" s="5"/>
      <c r="T13" s="5"/>
      <c r="U13" s="5"/>
      <c r="V13" s="5"/>
      <c r="W13" s="4"/>
      <c r="X13" s="4"/>
      <c r="Y13" s="4"/>
      <c r="Z13" s="5"/>
      <c r="AA13" s="5"/>
      <c r="AB13" s="5"/>
      <c r="AC13" s="5"/>
      <c r="AD13" s="24">
        <f>'[1]Приложение 1'!AJ10</f>
        <v>230</v>
      </c>
      <c r="AE13" s="25">
        <f t="shared" si="0"/>
        <v>69</v>
      </c>
      <c r="AF13" s="5"/>
      <c r="AG13" s="5"/>
      <c r="AH13" s="5"/>
      <c r="AI13" s="33"/>
      <c r="AJ13" s="5"/>
      <c r="AK13" s="5"/>
      <c r="AL13" s="5"/>
      <c r="AM13" s="5"/>
      <c r="AN13" s="30">
        <f>'[1]Приложение 1'!AV10</f>
        <v>1</v>
      </c>
      <c r="AO13" s="4">
        <f>AN13*7.5</f>
        <v>7.5</v>
      </c>
      <c r="AP13" s="5"/>
      <c r="AQ13" s="5"/>
      <c r="AR13" s="5"/>
      <c r="AS13" s="5"/>
      <c r="AT13" s="37" t="s">
        <v>81</v>
      </c>
    </row>
    <row r="14" spans="1:50" ht="20.100000000000001" customHeight="1" x14ac:dyDescent="0.25">
      <c r="A14" s="4">
        <v>8</v>
      </c>
      <c r="B14" s="21" t="s">
        <v>34</v>
      </c>
      <c r="C14" s="42">
        <f>'[1]Приложение 1'!D11</f>
        <v>93</v>
      </c>
      <c r="D14" s="25">
        <f>C14*0.37</f>
        <v>34.409999999999997</v>
      </c>
      <c r="E14" s="4"/>
      <c r="F14" s="4"/>
      <c r="G14" s="17"/>
      <c r="H14" s="4">
        <f>'[1]Приложение 1'!J11</f>
        <v>12</v>
      </c>
      <c r="I14" s="4">
        <f>H14*1.2</f>
        <v>14.399999999999999</v>
      </c>
      <c r="J14" s="4"/>
      <c r="K14" s="4"/>
      <c r="L14" s="4"/>
      <c r="M14" s="24">
        <f>'[1]Приложение 1'!P11</f>
        <v>360</v>
      </c>
      <c r="N14" s="28">
        <f t="shared" si="1"/>
        <v>201.60000000000002</v>
      </c>
      <c r="O14" s="5"/>
      <c r="P14" s="5"/>
      <c r="Q14" s="5"/>
      <c r="R14" s="5"/>
      <c r="S14" s="5"/>
      <c r="T14" s="5"/>
      <c r="U14" s="5"/>
      <c r="V14" s="5"/>
      <c r="W14" s="4">
        <f>'[1]Приложение 1'!AB11</f>
        <v>2</v>
      </c>
      <c r="X14" s="4">
        <f>'[1]Приложение 1'!AC11</f>
        <v>2</v>
      </c>
      <c r="Y14" s="4">
        <f t="shared" ref="Y14:Y20" si="2">(W14+X14)*7.3</f>
        <v>29.2</v>
      </c>
      <c r="Z14" s="5"/>
      <c r="AA14" s="5"/>
      <c r="AB14" s="5"/>
      <c r="AC14" s="5"/>
      <c r="AD14" s="24">
        <f>'[1]Приложение 1'!AJ11</f>
        <v>259.10000000000002</v>
      </c>
      <c r="AE14" s="25">
        <f t="shared" si="0"/>
        <v>77.73</v>
      </c>
      <c r="AF14" s="5"/>
      <c r="AG14" s="5"/>
      <c r="AH14" s="5"/>
      <c r="AI14" s="27">
        <v>2</v>
      </c>
      <c r="AJ14" s="27">
        <f>AI14*30</f>
        <v>60</v>
      </c>
      <c r="AK14" s="5"/>
      <c r="AL14" s="5"/>
      <c r="AM14" s="5"/>
      <c r="AN14" s="30"/>
      <c r="AO14" s="27"/>
      <c r="AP14" s="5"/>
      <c r="AQ14" s="5"/>
      <c r="AR14" s="5"/>
      <c r="AS14" s="5"/>
      <c r="AT14" s="37" t="s">
        <v>81</v>
      </c>
    </row>
    <row r="15" spans="1:50" ht="20.100000000000001" customHeight="1" x14ac:dyDescent="0.25">
      <c r="A15" s="4">
        <v>9</v>
      </c>
      <c r="B15" s="21" t="s">
        <v>35</v>
      </c>
      <c r="C15" s="42">
        <f>'[1]Приложение 1'!D12</f>
        <v>184</v>
      </c>
      <c r="D15" s="25">
        <f>C15*0.37</f>
        <v>68.08</v>
      </c>
      <c r="E15" s="4"/>
      <c r="F15" s="4"/>
      <c r="G15" s="17"/>
      <c r="H15" s="4">
        <f>'[1]Приложение 1'!J12</f>
        <v>4</v>
      </c>
      <c r="I15" s="4">
        <f>H15*1.2</f>
        <v>4.8</v>
      </c>
      <c r="J15" s="4"/>
      <c r="K15" s="4"/>
      <c r="L15" s="4"/>
      <c r="M15" s="24">
        <f>'[1]Приложение 1'!P12</f>
        <v>600</v>
      </c>
      <c r="N15" s="28">
        <f t="shared" si="1"/>
        <v>336.00000000000006</v>
      </c>
      <c r="O15" s="5"/>
      <c r="P15" s="5"/>
      <c r="Q15" s="5"/>
      <c r="R15" s="5"/>
      <c r="S15" s="5"/>
      <c r="T15" s="5"/>
      <c r="U15" s="5"/>
      <c r="V15" s="5"/>
      <c r="W15" s="4">
        <f>'[1]Приложение 1'!AB12</f>
        <v>2</v>
      </c>
      <c r="X15" s="4">
        <f>'[1]Приложение 1'!AC12</f>
        <v>2</v>
      </c>
      <c r="Y15" s="4">
        <f t="shared" si="2"/>
        <v>29.2</v>
      </c>
      <c r="Z15" s="5"/>
      <c r="AA15" s="5"/>
      <c r="AB15" s="5"/>
      <c r="AC15" s="5"/>
      <c r="AD15" s="24">
        <f>'[1]Приложение 1'!AJ12</f>
        <v>181.3</v>
      </c>
      <c r="AE15" s="25">
        <f t="shared" si="0"/>
        <v>54.39</v>
      </c>
      <c r="AF15" s="5"/>
      <c r="AG15" s="5"/>
      <c r="AH15" s="5"/>
      <c r="AI15" s="27">
        <v>3</v>
      </c>
      <c r="AJ15" s="27">
        <f>AI15*30</f>
        <v>90</v>
      </c>
      <c r="AK15" s="5"/>
      <c r="AL15" s="5"/>
      <c r="AM15" s="5"/>
      <c r="AN15" s="30"/>
      <c r="AO15" s="27"/>
      <c r="AP15" s="5"/>
      <c r="AQ15" s="5"/>
      <c r="AR15" s="5"/>
      <c r="AS15" s="5"/>
      <c r="AT15" s="37" t="s">
        <v>81</v>
      </c>
    </row>
    <row r="16" spans="1:50" ht="20.100000000000001" customHeight="1" x14ac:dyDescent="0.25">
      <c r="A16" s="4">
        <v>10</v>
      </c>
      <c r="B16" s="19" t="s">
        <v>30</v>
      </c>
      <c r="C16" s="42">
        <f>'[1]Приложение 1'!D7</f>
        <v>427</v>
      </c>
      <c r="D16" s="25">
        <f>C16*0.37</f>
        <v>157.99</v>
      </c>
      <c r="E16" s="5"/>
      <c r="F16" s="5"/>
      <c r="G16" s="17"/>
      <c r="H16" s="4">
        <f>'[1]Приложение 1'!J7</f>
        <v>8</v>
      </c>
      <c r="I16" s="4">
        <f>H16*1.2</f>
        <v>9.6</v>
      </c>
      <c r="J16" s="4"/>
      <c r="K16" s="4"/>
      <c r="L16" s="4"/>
      <c r="M16" s="24">
        <f>'[1]Приложение 1'!P7</f>
        <v>1649</v>
      </c>
      <c r="N16" s="28">
        <f t="shared" si="1"/>
        <v>923.44</v>
      </c>
      <c r="O16" s="5"/>
      <c r="P16" s="5"/>
      <c r="Q16" s="5"/>
      <c r="R16" s="5"/>
      <c r="S16" s="5"/>
      <c r="T16" s="5"/>
      <c r="U16" s="5"/>
      <c r="V16" s="5"/>
      <c r="W16" s="4">
        <f>'[1]Приложение 1'!AB7</f>
        <v>6</v>
      </c>
      <c r="X16" s="4">
        <f>'[1]Приложение 1'!AC7</f>
        <v>6</v>
      </c>
      <c r="Y16" s="4">
        <f t="shared" si="2"/>
        <v>87.6</v>
      </c>
      <c r="Z16" s="5"/>
      <c r="AA16" s="5"/>
      <c r="AB16" s="5"/>
      <c r="AC16" s="5"/>
      <c r="AD16" s="24">
        <f>'[1]Приложение 1'!AJ7</f>
        <v>602</v>
      </c>
      <c r="AE16" s="25">
        <f t="shared" si="0"/>
        <v>180.6</v>
      </c>
      <c r="AF16" s="5"/>
      <c r="AG16" s="5"/>
      <c r="AH16" s="5"/>
      <c r="AI16" s="30"/>
      <c r="AJ16" s="5"/>
      <c r="AK16" s="5"/>
      <c r="AL16" s="5"/>
      <c r="AM16" s="5"/>
      <c r="AN16" s="30">
        <f>'[1]Приложение 1'!AV7</f>
        <v>5</v>
      </c>
      <c r="AO16" s="4">
        <f>AN16*7.5</f>
        <v>37.5</v>
      </c>
      <c r="AP16" s="5"/>
      <c r="AQ16" s="5"/>
      <c r="AR16" s="5"/>
      <c r="AS16" s="5"/>
      <c r="AT16" s="37" t="s">
        <v>81</v>
      </c>
    </row>
    <row r="17" spans="1:46" ht="20.100000000000001" customHeight="1" x14ac:dyDescent="0.25">
      <c r="A17" s="4">
        <v>11</v>
      </c>
      <c r="B17" s="19" t="s">
        <v>31</v>
      </c>
      <c r="C17" s="42"/>
      <c r="D17" s="26"/>
      <c r="E17" s="5"/>
      <c r="F17" s="5"/>
      <c r="G17" s="17"/>
      <c r="H17" s="4"/>
      <c r="I17" s="4"/>
      <c r="J17" s="4"/>
      <c r="K17" s="4"/>
      <c r="L17" s="4"/>
      <c r="M17" s="26">
        <v>1681.8</v>
      </c>
      <c r="N17" s="28">
        <f t="shared" si="1"/>
        <v>941.80800000000011</v>
      </c>
      <c r="O17" s="5"/>
      <c r="P17" s="5"/>
      <c r="Q17" s="5"/>
      <c r="R17" s="5"/>
      <c r="S17" s="5"/>
      <c r="T17" s="5"/>
      <c r="U17" s="5"/>
      <c r="V17" s="5"/>
      <c r="W17" s="4">
        <f>'[1]Приложение 1'!AB8</f>
        <v>6</v>
      </c>
      <c r="X17" s="4">
        <f>'[1]Приложение 1'!AC8</f>
        <v>6</v>
      </c>
      <c r="Y17" s="4">
        <f t="shared" si="2"/>
        <v>87.6</v>
      </c>
      <c r="Z17" s="5"/>
      <c r="AA17" s="5"/>
      <c r="AB17" s="5"/>
      <c r="AC17" s="5"/>
      <c r="AD17" s="24">
        <f>'[1]Приложение 1'!AJ8</f>
        <v>540</v>
      </c>
      <c r="AE17" s="25">
        <f t="shared" si="0"/>
        <v>162</v>
      </c>
      <c r="AF17" s="5"/>
      <c r="AG17" s="5"/>
      <c r="AH17" s="5"/>
      <c r="AI17" s="31">
        <v>6</v>
      </c>
      <c r="AJ17" s="27">
        <f>AI17*30</f>
        <v>180</v>
      </c>
      <c r="AK17" s="5"/>
      <c r="AL17" s="5"/>
      <c r="AM17" s="5"/>
      <c r="AN17" s="30"/>
      <c r="AO17" s="27"/>
      <c r="AP17" s="5"/>
      <c r="AQ17" s="5"/>
      <c r="AR17" s="5"/>
      <c r="AS17" s="5"/>
      <c r="AT17" s="37" t="s">
        <v>81</v>
      </c>
    </row>
    <row r="18" spans="1:46" ht="20.100000000000001" customHeight="1" x14ac:dyDescent="0.25">
      <c r="A18" s="4">
        <v>12</v>
      </c>
      <c r="B18" s="21" t="s">
        <v>36</v>
      </c>
      <c r="C18" s="42">
        <f>'[1]Приложение 1'!D13</f>
        <v>180</v>
      </c>
      <c r="D18" s="25">
        <f>C18*0.37</f>
        <v>66.599999999999994</v>
      </c>
      <c r="E18" s="4"/>
      <c r="F18" s="4"/>
      <c r="G18" s="17"/>
      <c r="H18" s="4"/>
      <c r="I18" s="4"/>
      <c r="J18" s="4"/>
      <c r="K18" s="4"/>
      <c r="L18" s="4"/>
      <c r="M18" s="24">
        <f>'[1]Приложение 1'!P13</f>
        <v>429.6</v>
      </c>
      <c r="N18" s="28">
        <f t="shared" si="1"/>
        <v>240.57600000000002</v>
      </c>
      <c r="O18" s="5"/>
      <c r="P18" s="5"/>
      <c r="Q18" s="5"/>
      <c r="R18" s="5"/>
      <c r="S18" s="5"/>
      <c r="T18" s="5"/>
      <c r="U18" s="5"/>
      <c r="V18" s="5"/>
      <c r="W18" s="4">
        <f>'[1]Приложение 1'!AB13</f>
        <v>2</v>
      </c>
      <c r="X18" s="4">
        <f>'[1]Приложение 1'!AC13</f>
        <v>2</v>
      </c>
      <c r="Y18" s="4">
        <f t="shared" si="2"/>
        <v>29.2</v>
      </c>
      <c r="Z18" s="5"/>
      <c r="AA18" s="5"/>
      <c r="AB18" s="5"/>
      <c r="AC18" s="5"/>
      <c r="AD18" s="24">
        <f>'[1]Приложение 1'!AJ13</f>
        <v>310</v>
      </c>
      <c r="AE18" s="25">
        <f t="shared" si="0"/>
        <v>93</v>
      </c>
      <c r="AF18" s="5"/>
      <c r="AG18" s="5"/>
      <c r="AH18" s="5"/>
      <c r="AI18" s="27">
        <v>4</v>
      </c>
      <c r="AJ18" s="27">
        <f>AI18*30</f>
        <v>120</v>
      </c>
      <c r="AK18" s="5"/>
      <c r="AL18" s="5"/>
      <c r="AM18" s="5"/>
      <c r="AN18" s="30"/>
      <c r="AO18" s="27"/>
      <c r="AP18" s="5"/>
      <c r="AQ18" s="5"/>
      <c r="AR18" s="5"/>
      <c r="AS18" s="5"/>
      <c r="AT18" s="37" t="s">
        <v>81</v>
      </c>
    </row>
    <row r="19" spans="1:46" ht="20.100000000000001" customHeight="1" x14ac:dyDescent="0.25">
      <c r="A19" s="4">
        <v>13</v>
      </c>
      <c r="B19" s="21" t="s">
        <v>37</v>
      </c>
      <c r="C19" s="42">
        <f>'[1]Приложение 1'!D14</f>
        <v>330</v>
      </c>
      <c r="D19" s="25">
        <f>C19*0.37</f>
        <v>122.1</v>
      </c>
      <c r="E19" s="4"/>
      <c r="F19" s="4"/>
      <c r="G19" s="17"/>
      <c r="H19" s="4"/>
      <c r="I19" s="4"/>
      <c r="J19" s="4"/>
      <c r="K19" s="4"/>
      <c r="L19" s="4"/>
      <c r="M19" s="24">
        <f>'[1]Приложение 1'!P14</f>
        <v>472</v>
      </c>
      <c r="N19" s="28">
        <f t="shared" si="1"/>
        <v>264.32000000000005</v>
      </c>
      <c r="O19" s="5"/>
      <c r="P19" s="5"/>
      <c r="Q19" s="5"/>
      <c r="R19" s="5"/>
      <c r="S19" s="5"/>
      <c r="T19" s="5"/>
      <c r="U19" s="5"/>
      <c r="V19" s="5"/>
      <c r="W19" s="4">
        <f>'[1]Приложение 1'!AB14</f>
        <v>2</v>
      </c>
      <c r="X19" s="4">
        <f>'[1]Приложение 1'!AC14</f>
        <v>2</v>
      </c>
      <c r="Y19" s="4">
        <f t="shared" si="2"/>
        <v>29.2</v>
      </c>
      <c r="Z19" s="5"/>
      <c r="AA19" s="5"/>
      <c r="AB19" s="5"/>
      <c r="AC19" s="5"/>
      <c r="AD19" s="24">
        <f>'[1]Приложение 1'!AJ14</f>
        <v>226.9</v>
      </c>
      <c r="AE19" s="25">
        <f t="shared" si="0"/>
        <v>68.069999999999993</v>
      </c>
      <c r="AF19" s="5"/>
      <c r="AG19" s="5"/>
      <c r="AH19" s="5"/>
      <c r="AI19" s="27">
        <v>2</v>
      </c>
      <c r="AJ19" s="27">
        <f>AI19*30</f>
        <v>60</v>
      </c>
      <c r="AK19" s="5"/>
      <c r="AL19" s="5"/>
      <c r="AM19" s="5"/>
      <c r="AN19" s="30"/>
      <c r="AO19" s="27"/>
      <c r="AP19" s="5"/>
      <c r="AQ19" s="5"/>
      <c r="AR19" s="5"/>
      <c r="AS19" s="5"/>
      <c r="AT19" s="37" t="s">
        <v>81</v>
      </c>
    </row>
    <row r="20" spans="1:46" ht="20.100000000000001" customHeight="1" x14ac:dyDescent="0.25">
      <c r="A20" s="4">
        <v>14</v>
      </c>
      <c r="B20" s="21" t="s">
        <v>38</v>
      </c>
      <c r="C20" s="42">
        <f>'[1]Приложение 1'!D15</f>
        <v>65</v>
      </c>
      <c r="D20" s="25">
        <f>C20*0.37</f>
        <v>24.05</v>
      </c>
      <c r="E20" s="4"/>
      <c r="F20" s="4"/>
      <c r="G20" s="17"/>
      <c r="H20" s="4">
        <f>'[1]Приложение 1'!J15</f>
        <v>12</v>
      </c>
      <c r="I20" s="4">
        <f>H20*1.2</f>
        <v>14.399999999999999</v>
      </c>
      <c r="J20" s="4"/>
      <c r="K20" s="4"/>
      <c r="L20" s="4"/>
      <c r="M20" s="24">
        <f>'[1]Приложение 1'!P15</f>
        <v>308</v>
      </c>
      <c r="N20" s="28">
        <f t="shared" si="1"/>
        <v>172.48000000000002</v>
      </c>
      <c r="O20" s="5"/>
      <c r="P20" s="5"/>
      <c r="Q20" s="5"/>
      <c r="R20" s="5"/>
      <c r="S20" s="5"/>
      <c r="T20" s="5"/>
      <c r="U20" s="5"/>
      <c r="V20" s="5"/>
      <c r="W20" s="4">
        <f>'[1]Приложение 1'!AB15</f>
        <v>2</v>
      </c>
      <c r="X20" s="4">
        <f>'[1]Приложение 1'!AC15</f>
        <v>2</v>
      </c>
      <c r="Y20" s="4">
        <f t="shared" si="2"/>
        <v>29.2</v>
      </c>
      <c r="Z20" s="5"/>
      <c r="AA20" s="5"/>
      <c r="AB20" s="5"/>
      <c r="AC20" s="5"/>
      <c r="AD20" s="24">
        <f>'[1]Приложение 1'!AJ15</f>
        <v>235.7</v>
      </c>
      <c r="AE20" s="25">
        <f t="shared" si="0"/>
        <v>70.709999999999994</v>
      </c>
      <c r="AF20" s="5"/>
      <c r="AG20" s="5"/>
      <c r="AH20" s="5"/>
      <c r="AI20" s="27">
        <v>2</v>
      </c>
      <c r="AJ20" s="27">
        <f>AI20*30</f>
        <v>60</v>
      </c>
      <c r="AK20" s="5"/>
      <c r="AL20" s="5"/>
      <c r="AM20" s="5"/>
      <c r="AN20" s="30"/>
      <c r="AO20" s="27"/>
      <c r="AP20" s="5"/>
      <c r="AQ20" s="5"/>
      <c r="AR20" s="5"/>
      <c r="AS20" s="5"/>
      <c r="AT20" s="37" t="s">
        <v>81</v>
      </c>
    </row>
    <row r="21" spans="1:46" ht="20.100000000000001" customHeight="1" x14ac:dyDescent="0.25">
      <c r="A21" s="4">
        <v>15</v>
      </c>
      <c r="B21" s="44" t="s">
        <v>122</v>
      </c>
      <c r="C21" s="41"/>
      <c r="D21" s="4"/>
      <c r="E21" s="4"/>
      <c r="F21" s="4"/>
      <c r="G21" s="17"/>
      <c r="H21" s="4"/>
      <c r="I21" s="4"/>
      <c r="J21" s="4"/>
      <c r="K21" s="4"/>
      <c r="L21" s="4"/>
      <c r="M21" s="4"/>
      <c r="N21" s="4"/>
      <c r="O21" s="5"/>
      <c r="P21" s="5"/>
      <c r="Q21" s="5"/>
      <c r="R21" s="5"/>
      <c r="S21" s="5"/>
      <c r="T21" s="5"/>
      <c r="U21" s="5"/>
      <c r="V21" s="5"/>
      <c r="W21" s="4">
        <v>3</v>
      </c>
      <c r="X21" s="4">
        <v>3</v>
      </c>
      <c r="Y21" s="4">
        <f t="shared" ref="Y21" si="3">(W21+X21)*7.3</f>
        <v>43.8</v>
      </c>
      <c r="Z21" s="5"/>
      <c r="AA21" s="5"/>
      <c r="AB21" s="5"/>
      <c r="AC21" s="5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4"/>
      <c r="AO21" s="4"/>
      <c r="AP21" s="5"/>
      <c r="AQ21" s="5"/>
      <c r="AR21" s="5"/>
      <c r="AS21" s="5"/>
      <c r="AT21" s="37" t="s">
        <v>116</v>
      </c>
    </row>
    <row r="22" spans="1:46" ht="20.100000000000001" customHeight="1" x14ac:dyDescent="0.25">
      <c r="A22" s="4">
        <v>16</v>
      </c>
      <c r="B22" s="39" t="s">
        <v>87</v>
      </c>
      <c r="C22" s="41">
        <v>229</v>
      </c>
      <c r="D22" s="4">
        <f>C22*0.503</f>
        <v>115.187</v>
      </c>
      <c r="E22" s="4"/>
      <c r="F22" s="4"/>
      <c r="G22" s="17"/>
      <c r="H22" s="4" t="s">
        <v>115</v>
      </c>
      <c r="I22" s="4"/>
      <c r="J22" s="4"/>
      <c r="K22" s="4"/>
      <c r="L22" s="4"/>
      <c r="M22" s="4">
        <v>345</v>
      </c>
      <c r="N22" s="4">
        <f>M22*0.464</f>
        <v>160.08000000000001</v>
      </c>
      <c r="O22" s="5"/>
      <c r="P22" s="5"/>
      <c r="Q22" s="5"/>
      <c r="R22" s="5"/>
      <c r="S22" s="5"/>
      <c r="T22" s="5"/>
      <c r="U22" s="5"/>
      <c r="V22" s="5"/>
      <c r="W22" s="4"/>
      <c r="X22" s="4"/>
      <c r="Y22" s="4"/>
      <c r="Z22" s="5"/>
      <c r="AA22" s="5"/>
      <c r="AB22" s="5"/>
      <c r="AC22" s="5"/>
      <c r="AD22" s="4">
        <v>141</v>
      </c>
      <c r="AE22" s="4">
        <f>AD22*0.95</f>
        <v>133.94999999999999</v>
      </c>
      <c r="AF22" s="5"/>
      <c r="AG22" s="5"/>
      <c r="AH22" s="5"/>
      <c r="AI22" s="5"/>
      <c r="AJ22" s="5"/>
      <c r="AK22" s="5"/>
      <c r="AL22" s="5"/>
      <c r="AM22" s="5"/>
      <c r="AN22" s="4">
        <v>3</v>
      </c>
      <c r="AO22" s="4">
        <f>AN22*0.846</f>
        <v>2.5379999999999998</v>
      </c>
      <c r="AP22" s="5"/>
      <c r="AQ22" s="5"/>
      <c r="AR22" s="5"/>
      <c r="AS22" s="5"/>
      <c r="AT22" s="37" t="s">
        <v>116</v>
      </c>
    </row>
    <row r="23" spans="1:46" ht="20.100000000000001" customHeight="1" x14ac:dyDescent="0.25">
      <c r="A23" s="4">
        <v>17</v>
      </c>
      <c r="B23" s="39" t="s">
        <v>88</v>
      </c>
      <c r="C23" s="41">
        <v>240</v>
      </c>
      <c r="D23" s="4">
        <f>C23*0.503</f>
        <v>120.72</v>
      </c>
      <c r="E23" s="4"/>
      <c r="F23" s="4"/>
      <c r="G23" s="17"/>
      <c r="H23" s="4" t="s">
        <v>115</v>
      </c>
      <c r="I23" s="4"/>
      <c r="J23" s="4"/>
      <c r="K23" s="4"/>
      <c r="L23" s="4"/>
      <c r="M23" s="4" t="s">
        <v>115</v>
      </c>
      <c r="N23" s="4"/>
      <c r="O23" s="5"/>
      <c r="P23" s="5"/>
      <c r="Q23" s="5"/>
      <c r="R23" s="5"/>
      <c r="S23" s="5"/>
      <c r="T23" s="5"/>
      <c r="U23" s="5"/>
      <c r="V23" s="5"/>
      <c r="W23" s="4"/>
      <c r="X23" s="4"/>
      <c r="Y23" s="4"/>
      <c r="Z23" s="5"/>
      <c r="AA23" s="5"/>
      <c r="AB23" s="5"/>
      <c r="AC23" s="5"/>
      <c r="AD23" s="4">
        <v>184</v>
      </c>
      <c r="AE23" s="4">
        <f>AD23*0.95</f>
        <v>174.79999999999998</v>
      </c>
      <c r="AF23" s="5"/>
      <c r="AG23" s="5"/>
      <c r="AH23" s="5"/>
      <c r="AI23" s="5"/>
      <c r="AJ23" s="5"/>
      <c r="AK23" s="5"/>
      <c r="AL23" s="5"/>
      <c r="AM23" s="5"/>
      <c r="AN23" s="4">
        <v>4</v>
      </c>
      <c r="AO23" s="4">
        <f>AN23*0.846</f>
        <v>3.3839999999999999</v>
      </c>
      <c r="AP23" s="5"/>
      <c r="AQ23" s="5"/>
      <c r="AR23" s="5"/>
      <c r="AS23" s="5"/>
      <c r="AT23" s="37" t="s">
        <v>116</v>
      </c>
    </row>
    <row r="24" spans="1:46" ht="20.100000000000001" customHeight="1" x14ac:dyDescent="0.25">
      <c r="A24" s="4">
        <v>18</v>
      </c>
      <c r="B24" s="38" t="s">
        <v>89</v>
      </c>
      <c r="C24" s="41">
        <v>185</v>
      </c>
      <c r="D24" s="4">
        <f>C24*0.503</f>
        <v>93.055000000000007</v>
      </c>
      <c r="E24" s="4"/>
      <c r="F24" s="4"/>
      <c r="G24" s="17"/>
      <c r="H24" s="4">
        <v>8</v>
      </c>
      <c r="I24" s="4">
        <f>H24*2.339</f>
        <v>18.712</v>
      </c>
      <c r="J24" s="4"/>
      <c r="K24" s="4"/>
      <c r="L24" s="4"/>
      <c r="M24" s="4">
        <v>759</v>
      </c>
      <c r="N24" s="4">
        <f>M24*0.464</f>
        <v>352.17600000000004</v>
      </c>
      <c r="O24" s="5"/>
      <c r="P24" s="5"/>
      <c r="Q24" s="5"/>
      <c r="R24" s="5"/>
      <c r="S24" s="5"/>
      <c r="T24" s="5"/>
      <c r="U24" s="5"/>
      <c r="V24" s="5"/>
      <c r="W24" s="4"/>
      <c r="X24" s="4"/>
      <c r="Y24" s="4"/>
      <c r="Z24" s="5"/>
      <c r="AA24" s="5"/>
      <c r="AB24" s="5"/>
      <c r="AC24" s="5"/>
      <c r="AD24" s="4">
        <v>87</v>
      </c>
      <c r="AE24" s="4">
        <f>AD24*0.95</f>
        <v>82.649999999999991</v>
      </c>
      <c r="AF24" s="5"/>
      <c r="AG24" s="5"/>
      <c r="AH24" s="5"/>
      <c r="AI24" s="5"/>
      <c r="AJ24" s="5"/>
      <c r="AK24" s="5"/>
      <c r="AL24" s="5"/>
      <c r="AM24" s="5"/>
      <c r="AN24" s="4">
        <v>1</v>
      </c>
      <c r="AO24" s="4">
        <f>AN24*0.846</f>
        <v>0.84599999999999997</v>
      </c>
      <c r="AP24" s="5"/>
      <c r="AQ24" s="5"/>
      <c r="AR24" s="5"/>
      <c r="AS24" s="5"/>
      <c r="AT24" s="37" t="s">
        <v>116</v>
      </c>
    </row>
    <row r="25" spans="1:46" ht="20.100000000000001" customHeight="1" x14ac:dyDescent="0.25">
      <c r="A25" s="4">
        <v>19</v>
      </c>
      <c r="B25" s="38" t="s">
        <v>90</v>
      </c>
      <c r="C25" s="41">
        <v>374</v>
      </c>
      <c r="D25" s="4">
        <f>C25*0.503</f>
        <v>188.12200000000001</v>
      </c>
      <c r="E25" s="4"/>
      <c r="F25" s="4"/>
      <c r="G25" s="17"/>
      <c r="H25" s="4">
        <v>10</v>
      </c>
      <c r="I25" s="4">
        <f>H25*2.339</f>
        <v>23.39</v>
      </c>
      <c r="J25" s="4"/>
      <c r="K25" s="4"/>
      <c r="L25" s="4"/>
      <c r="M25" s="4">
        <v>2250</v>
      </c>
      <c r="N25" s="4">
        <f>M25*0.464</f>
        <v>1044</v>
      </c>
      <c r="O25" s="5"/>
      <c r="P25" s="5"/>
      <c r="Q25" s="5"/>
      <c r="R25" s="5"/>
      <c r="S25" s="5"/>
      <c r="T25" s="5"/>
      <c r="U25" s="5"/>
      <c r="V25" s="5"/>
      <c r="W25" s="4"/>
      <c r="X25" s="4"/>
      <c r="Y25" s="4"/>
      <c r="Z25" s="5"/>
      <c r="AA25" s="5"/>
      <c r="AB25" s="5"/>
      <c r="AC25" s="5"/>
      <c r="AD25" s="4">
        <v>281</v>
      </c>
      <c r="AE25" s="4">
        <f>AD25*0.95</f>
        <v>266.95</v>
      </c>
      <c r="AF25" s="5"/>
      <c r="AG25" s="5"/>
      <c r="AH25" s="5"/>
      <c r="AI25" s="5"/>
      <c r="AJ25" s="5"/>
      <c r="AK25" s="5"/>
      <c r="AL25" s="5"/>
      <c r="AM25" s="5"/>
      <c r="AN25" s="4">
        <v>10</v>
      </c>
      <c r="AO25" s="4">
        <f>AN25*0.846</f>
        <v>8.4599999999999991</v>
      </c>
      <c r="AP25" s="5"/>
      <c r="AQ25" s="5"/>
      <c r="AR25" s="5"/>
      <c r="AS25" s="5"/>
      <c r="AT25" s="37" t="s">
        <v>116</v>
      </c>
    </row>
    <row r="26" spans="1:46" ht="20.100000000000001" customHeight="1" x14ac:dyDescent="0.25">
      <c r="A26" s="4">
        <v>20</v>
      </c>
      <c r="B26" s="20" t="s">
        <v>39</v>
      </c>
      <c r="C26" s="42">
        <f>'[1]Приложение 1'!D16</f>
        <v>120</v>
      </c>
      <c r="D26" s="25">
        <f t="shared" ref="D26:D38" si="4">C26*0.37</f>
        <v>44.4</v>
      </c>
      <c r="E26" s="4"/>
      <c r="F26" s="4"/>
      <c r="G26" s="17"/>
      <c r="H26" s="4"/>
      <c r="I26" s="4"/>
      <c r="J26" s="4"/>
      <c r="K26" s="4"/>
      <c r="L26" s="4"/>
      <c r="M26" s="24">
        <f>'[1]Приложение 1'!P16</f>
        <v>687.72</v>
      </c>
      <c r="N26" s="28">
        <f>M26*0.56</f>
        <v>385.12320000000005</v>
      </c>
      <c r="O26" s="5"/>
      <c r="P26" s="5"/>
      <c r="Q26" s="5"/>
      <c r="R26" s="5"/>
      <c r="S26" s="5"/>
      <c r="T26" s="5"/>
      <c r="U26" s="5"/>
      <c r="V26" s="5"/>
      <c r="W26" s="4">
        <f>'[1]Приложение 1'!AB16</f>
        <v>2</v>
      </c>
      <c r="X26" s="4">
        <f>'[1]Приложение 1'!AC16</f>
        <v>2</v>
      </c>
      <c r="Y26" s="4">
        <f t="shared" ref="Y26:Y34" si="5">(W26+X26)*7.3</f>
        <v>29.2</v>
      </c>
      <c r="Z26" s="5"/>
      <c r="AA26" s="5"/>
      <c r="AB26" s="5"/>
      <c r="AC26" s="5"/>
      <c r="AD26" s="24">
        <f>'[1]Приложение 1'!AJ16</f>
        <v>206.63</v>
      </c>
      <c r="AE26" s="25">
        <f t="shared" ref="AE26:AE38" si="6">AD26*0.3</f>
        <v>61.988999999999997</v>
      </c>
      <c r="AF26" s="5"/>
      <c r="AG26" s="5"/>
      <c r="AH26" s="5"/>
      <c r="AI26" s="32">
        <v>5</v>
      </c>
      <c r="AJ26" s="27">
        <f>AI26*30</f>
        <v>150</v>
      </c>
      <c r="AK26" s="5"/>
      <c r="AL26" s="5"/>
      <c r="AM26" s="5"/>
      <c r="AN26" s="30"/>
      <c r="AO26" s="27"/>
      <c r="AP26" s="5"/>
      <c r="AQ26" s="5"/>
      <c r="AR26" s="5"/>
      <c r="AS26" s="5"/>
      <c r="AT26" s="37" t="s">
        <v>81</v>
      </c>
    </row>
    <row r="27" spans="1:46" ht="20.100000000000001" customHeight="1" x14ac:dyDescent="0.25">
      <c r="A27" s="4">
        <v>21</v>
      </c>
      <c r="B27" s="22" t="s">
        <v>40</v>
      </c>
      <c r="C27" s="42">
        <f>'[1]Приложение 1'!D17</f>
        <v>400</v>
      </c>
      <c r="D27" s="25">
        <f t="shared" si="4"/>
        <v>148</v>
      </c>
      <c r="E27" s="4"/>
      <c r="F27" s="4"/>
      <c r="G27" s="17"/>
      <c r="H27" s="4">
        <f>'[1]Приложение 1'!J17</f>
        <v>14</v>
      </c>
      <c r="I27" s="4">
        <f>H27*1.2</f>
        <v>16.8</v>
      </c>
      <c r="J27" s="4"/>
      <c r="K27" s="4"/>
      <c r="L27" s="4"/>
      <c r="M27" s="24">
        <f>'[1]Приложение 1'!P17</f>
        <v>1068.46</v>
      </c>
      <c r="N27" s="28">
        <f>M27*0.56</f>
        <v>598.33760000000007</v>
      </c>
      <c r="O27" s="5"/>
      <c r="P27" s="5"/>
      <c r="Q27" s="5"/>
      <c r="R27" s="5"/>
      <c r="S27" s="5"/>
      <c r="T27" s="5"/>
      <c r="U27" s="5"/>
      <c r="V27" s="5"/>
      <c r="W27" s="4">
        <f>'[1]Приложение 1'!AB17</f>
        <v>4</v>
      </c>
      <c r="X27" s="4">
        <f>'[1]Приложение 1'!AC17</f>
        <v>4</v>
      </c>
      <c r="Y27" s="4">
        <f t="shared" si="5"/>
        <v>58.4</v>
      </c>
      <c r="Z27" s="5"/>
      <c r="AA27" s="5"/>
      <c r="AB27" s="5"/>
      <c r="AC27" s="5"/>
      <c r="AD27" s="24">
        <f>'[1]Приложение 1'!AJ17</f>
        <v>366.52</v>
      </c>
      <c r="AE27" s="25">
        <f t="shared" si="6"/>
        <v>109.95599999999999</v>
      </c>
      <c r="AF27" s="5"/>
      <c r="AG27" s="5"/>
      <c r="AH27" s="5"/>
      <c r="AI27" s="4">
        <v>6</v>
      </c>
      <c r="AJ27" s="27">
        <f>AI27*30</f>
        <v>180</v>
      </c>
      <c r="AK27" s="5"/>
      <c r="AL27" s="5"/>
      <c r="AM27" s="5"/>
      <c r="AN27" s="30"/>
      <c r="AO27" s="27"/>
      <c r="AP27" s="5"/>
      <c r="AQ27" s="5"/>
      <c r="AR27" s="5"/>
      <c r="AS27" s="5"/>
      <c r="AT27" s="37" t="s">
        <v>81</v>
      </c>
    </row>
    <row r="28" spans="1:46" ht="20.100000000000001" customHeight="1" x14ac:dyDescent="0.25">
      <c r="A28" s="4">
        <v>22</v>
      </c>
      <c r="B28" s="21" t="s">
        <v>41</v>
      </c>
      <c r="C28" s="42">
        <f>'[1]Приложение 1'!D18</f>
        <v>100</v>
      </c>
      <c r="D28" s="25">
        <f t="shared" si="4"/>
        <v>37</v>
      </c>
      <c r="E28" s="4"/>
      <c r="F28" s="4"/>
      <c r="G28" s="17"/>
      <c r="H28" s="4">
        <f>'[1]Приложение 1'!J18</f>
        <v>12</v>
      </c>
      <c r="I28" s="4">
        <f>H28*1.2</f>
        <v>14.399999999999999</v>
      </c>
      <c r="J28" s="4"/>
      <c r="K28" s="4"/>
      <c r="L28" s="4"/>
      <c r="M28" s="24">
        <f>'[1]Приложение 1'!P18</f>
        <v>380</v>
      </c>
      <c r="N28" s="28">
        <f>M28*0.56</f>
        <v>212.8</v>
      </c>
      <c r="O28" s="5"/>
      <c r="P28" s="5"/>
      <c r="Q28" s="5"/>
      <c r="R28" s="5"/>
      <c r="S28" s="5"/>
      <c r="T28" s="5"/>
      <c r="U28" s="5"/>
      <c r="V28" s="5"/>
      <c r="W28" s="4">
        <f>'[1]Приложение 1'!AB18</f>
        <v>2</v>
      </c>
      <c r="X28" s="4">
        <f>'[1]Приложение 1'!AC18</f>
        <v>2</v>
      </c>
      <c r="Y28" s="4">
        <f t="shared" si="5"/>
        <v>29.2</v>
      </c>
      <c r="Z28" s="5"/>
      <c r="AA28" s="5"/>
      <c r="AB28" s="5"/>
      <c r="AC28" s="5"/>
      <c r="AD28" s="24">
        <f>'[1]Приложение 1'!AJ18</f>
        <v>411.8</v>
      </c>
      <c r="AE28" s="25">
        <f t="shared" si="6"/>
        <v>123.53999999999999</v>
      </c>
      <c r="AF28" s="5"/>
      <c r="AG28" s="5"/>
      <c r="AH28" s="5"/>
      <c r="AI28" s="27">
        <v>6</v>
      </c>
      <c r="AJ28" s="27">
        <f>AI28*30</f>
        <v>180</v>
      </c>
      <c r="AK28" s="5"/>
      <c r="AL28" s="5"/>
      <c r="AM28" s="5"/>
      <c r="AN28" s="30"/>
      <c r="AO28" s="27"/>
      <c r="AP28" s="5"/>
      <c r="AQ28" s="5"/>
      <c r="AR28" s="5"/>
      <c r="AS28" s="5"/>
      <c r="AT28" s="37" t="s">
        <v>81</v>
      </c>
    </row>
    <row r="29" spans="1:46" ht="20.100000000000001" customHeight="1" x14ac:dyDescent="0.25">
      <c r="A29" s="4">
        <v>23</v>
      </c>
      <c r="B29" s="20" t="s">
        <v>42</v>
      </c>
      <c r="C29" s="42">
        <f>'[1]Приложение 1'!D19</f>
        <v>148</v>
      </c>
      <c r="D29" s="25">
        <f t="shared" si="4"/>
        <v>54.76</v>
      </c>
      <c r="E29" s="4"/>
      <c r="F29" s="4"/>
      <c r="G29" s="17"/>
      <c r="H29" s="4"/>
      <c r="I29" s="4"/>
      <c r="J29" s="4"/>
      <c r="K29" s="4"/>
      <c r="L29" s="4"/>
      <c r="M29" s="24"/>
      <c r="N29" s="4"/>
      <c r="O29" s="5"/>
      <c r="P29" s="5"/>
      <c r="Q29" s="5"/>
      <c r="R29" s="5"/>
      <c r="S29" s="5"/>
      <c r="T29" s="5"/>
      <c r="U29" s="5"/>
      <c r="V29" s="5"/>
      <c r="W29" s="4">
        <f>'[1]Приложение 1'!AB19</f>
        <v>4</v>
      </c>
      <c r="X29" s="4">
        <f>'[1]Приложение 1'!AC19</f>
        <v>4</v>
      </c>
      <c r="Y29" s="4">
        <f t="shared" si="5"/>
        <v>58.4</v>
      </c>
      <c r="Z29" s="5"/>
      <c r="AA29" s="5"/>
      <c r="AB29" s="5"/>
      <c r="AC29" s="5"/>
      <c r="AD29" s="24">
        <f>'[1]Приложение 1'!AJ19</f>
        <v>579.21</v>
      </c>
      <c r="AE29" s="25">
        <f t="shared" si="6"/>
        <v>173.76300000000001</v>
      </c>
      <c r="AF29" s="5"/>
      <c r="AG29" s="5"/>
      <c r="AH29" s="5"/>
      <c r="AI29" s="34"/>
      <c r="AJ29" s="5"/>
      <c r="AK29" s="5"/>
      <c r="AL29" s="5"/>
      <c r="AM29" s="5"/>
      <c r="AN29" s="30"/>
      <c r="AO29" s="4"/>
      <c r="AP29" s="5"/>
      <c r="AQ29" s="5"/>
      <c r="AR29" s="5"/>
      <c r="AS29" s="5"/>
      <c r="AT29" s="37" t="s">
        <v>81</v>
      </c>
    </row>
    <row r="30" spans="1:46" ht="20.100000000000001" customHeight="1" x14ac:dyDescent="0.25">
      <c r="A30" s="4">
        <v>24</v>
      </c>
      <c r="B30" s="19" t="s">
        <v>43</v>
      </c>
      <c r="C30" s="42">
        <f>'[1]Приложение 1'!D20</f>
        <v>860</v>
      </c>
      <c r="D30" s="25">
        <f t="shared" si="4"/>
        <v>318.2</v>
      </c>
      <c r="E30" s="4"/>
      <c r="F30" s="4"/>
      <c r="G30" s="17"/>
      <c r="H30" s="4">
        <f>'[1]Приложение 1'!J20</f>
        <v>12</v>
      </c>
      <c r="I30" s="4">
        <f>H30*1.2</f>
        <v>14.399999999999999</v>
      </c>
      <c r="J30" s="4"/>
      <c r="K30" s="4"/>
      <c r="L30" s="4"/>
      <c r="M30" s="24">
        <f>'[1]Приложение 1'!P20</f>
        <v>803</v>
      </c>
      <c r="N30" s="28">
        <f t="shared" ref="N30:N36" si="7">M30*0.56</f>
        <v>449.68000000000006</v>
      </c>
      <c r="O30" s="5"/>
      <c r="P30" s="5"/>
      <c r="Q30" s="5"/>
      <c r="R30" s="5"/>
      <c r="S30" s="5"/>
      <c r="T30" s="5"/>
      <c r="U30" s="5"/>
      <c r="V30" s="5"/>
      <c r="W30" s="4">
        <f>'[1]Приложение 1'!AB20</f>
        <v>2</v>
      </c>
      <c r="X30" s="4">
        <f>'[1]Приложение 1'!AC20</f>
        <v>2</v>
      </c>
      <c r="Y30" s="4">
        <f t="shared" si="5"/>
        <v>29.2</v>
      </c>
      <c r="Z30" s="5"/>
      <c r="AA30" s="5"/>
      <c r="AB30" s="5"/>
      <c r="AC30" s="5"/>
      <c r="AD30" s="24">
        <f>'[1]Приложение 1'!AJ20</f>
        <v>514.70000000000005</v>
      </c>
      <c r="AE30" s="25">
        <f t="shared" si="6"/>
        <v>154.41</v>
      </c>
      <c r="AF30" s="5"/>
      <c r="AG30" s="5"/>
      <c r="AH30" s="5"/>
      <c r="AI30" s="30"/>
      <c r="AJ30" s="5"/>
      <c r="AK30" s="5"/>
      <c r="AL30" s="5"/>
      <c r="AM30" s="5"/>
      <c r="AN30" s="30">
        <f>'[1]Приложение 1'!AV20</f>
        <v>3</v>
      </c>
      <c r="AO30" s="4">
        <f t="shared" ref="AO30:AO36" si="8">AN30*7.5</f>
        <v>22.5</v>
      </c>
      <c r="AP30" s="5"/>
      <c r="AQ30" s="5"/>
      <c r="AR30" s="5"/>
      <c r="AS30" s="5"/>
      <c r="AT30" s="37" t="s">
        <v>81</v>
      </c>
    </row>
    <row r="31" spans="1:46" ht="20.100000000000001" customHeight="1" x14ac:dyDescent="0.25">
      <c r="A31" s="4">
        <v>25</v>
      </c>
      <c r="B31" s="19" t="s">
        <v>44</v>
      </c>
      <c r="C31" s="42">
        <f>'[1]Приложение 1'!D21</f>
        <v>32</v>
      </c>
      <c r="D31" s="25">
        <f t="shared" si="4"/>
        <v>11.84</v>
      </c>
      <c r="E31" s="4"/>
      <c r="F31" s="4"/>
      <c r="G31" s="17"/>
      <c r="H31" s="4">
        <f>'[1]Приложение 1'!J21</f>
        <v>18</v>
      </c>
      <c r="I31" s="4">
        <f>H31*1.2</f>
        <v>21.599999999999998</v>
      </c>
      <c r="J31" s="4"/>
      <c r="K31" s="4"/>
      <c r="L31" s="4"/>
      <c r="M31" s="24">
        <f>'[1]Приложение 1'!P21</f>
        <v>125</v>
      </c>
      <c r="N31" s="28">
        <f t="shared" si="7"/>
        <v>70</v>
      </c>
      <c r="O31" s="5"/>
      <c r="P31" s="5"/>
      <c r="Q31" s="5"/>
      <c r="R31" s="5"/>
      <c r="S31" s="5"/>
      <c r="T31" s="5"/>
      <c r="U31" s="5"/>
      <c r="V31" s="5"/>
      <c r="W31" s="4">
        <f>'[1]Приложение 1'!AB21</f>
        <v>2</v>
      </c>
      <c r="X31" s="4">
        <f>'[1]Приложение 1'!AC21</f>
        <v>2</v>
      </c>
      <c r="Y31" s="4">
        <f t="shared" si="5"/>
        <v>29.2</v>
      </c>
      <c r="Z31" s="5"/>
      <c r="AA31" s="5"/>
      <c r="AB31" s="5"/>
      <c r="AC31" s="5"/>
      <c r="AD31" s="24">
        <f>'[1]Приложение 1'!AJ21</f>
        <v>55.6</v>
      </c>
      <c r="AE31" s="25">
        <f t="shared" si="6"/>
        <v>16.68</v>
      </c>
      <c r="AF31" s="5"/>
      <c r="AG31" s="5"/>
      <c r="AH31" s="5"/>
      <c r="AI31" s="30"/>
      <c r="AJ31" s="5"/>
      <c r="AK31" s="5"/>
      <c r="AL31" s="5"/>
      <c r="AM31" s="5"/>
      <c r="AN31" s="30">
        <f>'[1]Приложение 1'!AV21</f>
        <v>1</v>
      </c>
      <c r="AO31" s="4">
        <f t="shared" si="8"/>
        <v>7.5</v>
      </c>
      <c r="AP31" s="5"/>
      <c r="AQ31" s="5"/>
      <c r="AR31" s="5"/>
      <c r="AS31" s="5"/>
      <c r="AT31" s="37" t="s">
        <v>81</v>
      </c>
    </row>
    <row r="32" spans="1:46" ht="20.100000000000001" customHeight="1" x14ac:dyDescent="0.25">
      <c r="A32" s="4">
        <v>26</v>
      </c>
      <c r="B32" s="19" t="s">
        <v>45</v>
      </c>
      <c r="C32" s="42">
        <f>'[1]Приложение 1'!D22</f>
        <v>295</v>
      </c>
      <c r="D32" s="25">
        <f t="shared" si="4"/>
        <v>109.15</v>
      </c>
      <c r="E32" s="4"/>
      <c r="F32" s="4"/>
      <c r="G32" s="17"/>
      <c r="H32" s="4"/>
      <c r="I32" s="4"/>
      <c r="J32" s="4"/>
      <c r="K32" s="4"/>
      <c r="L32" s="4"/>
      <c r="M32" s="24">
        <f>'[1]Приложение 1'!P22</f>
        <v>1293</v>
      </c>
      <c r="N32" s="28">
        <f t="shared" si="7"/>
        <v>724.08</v>
      </c>
      <c r="O32" s="5"/>
      <c r="P32" s="5"/>
      <c r="Q32" s="5"/>
      <c r="R32" s="5"/>
      <c r="S32" s="5"/>
      <c r="T32" s="5"/>
      <c r="U32" s="5"/>
      <c r="V32" s="5"/>
      <c r="W32" s="4">
        <f>'[1]Приложение 1'!AB22</f>
        <v>4</v>
      </c>
      <c r="X32" s="4">
        <f>'[1]Приложение 1'!AC22</f>
        <v>4</v>
      </c>
      <c r="Y32" s="4">
        <f t="shared" si="5"/>
        <v>58.4</v>
      </c>
      <c r="Z32" s="5"/>
      <c r="AA32" s="5"/>
      <c r="AB32" s="5"/>
      <c r="AC32" s="5"/>
      <c r="AD32" s="24">
        <f>'[1]Приложение 1'!AJ22</f>
        <v>313.7</v>
      </c>
      <c r="AE32" s="25">
        <f t="shared" si="6"/>
        <v>94.11</v>
      </c>
      <c r="AF32" s="5"/>
      <c r="AG32" s="5"/>
      <c r="AH32" s="5"/>
      <c r="AI32" s="30"/>
      <c r="AJ32" s="5"/>
      <c r="AK32" s="5"/>
      <c r="AL32" s="5"/>
      <c r="AM32" s="5"/>
      <c r="AN32" s="30">
        <f>'[1]Приложение 1'!AV22</f>
        <v>4</v>
      </c>
      <c r="AO32" s="4">
        <f t="shared" si="8"/>
        <v>30</v>
      </c>
      <c r="AP32" s="5"/>
      <c r="AQ32" s="5"/>
      <c r="AR32" s="5"/>
      <c r="AS32" s="5"/>
      <c r="AT32" s="37" t="s">
        <v>81</v>
      </c>
    </row>
    <row r="33" spans="1:46" ht="20.100000000000001" customHeight="1" x14ac:dyDescent="0.25">
      <c r="A33" s="4">
        <v>27</v>
      </c>
      <c r="B33" s="19" t="s">
        <v>46</v>
      </c>
      <c r="C33" s="42">
        <f>'[1]Приложение 1'!D23</f>
        <v>148</v>
      </c>
      <c r="D33" s="25">
        <f t="shared" si="4"/>
        <v>54.76</v>
      </c>
      <c r="E33" s="4"/>
      <c r="F33" s="4"/>
      <c r="G33" s="17"/>
      <c r="H33" s="4"/>
      <c r="I33" s="4"/>
      <c r="J33" s="4"/>
      <c r="K33" s="4"/>
      <c r="L33" s="4"/>
      <c r="M33" s="24">
        <f>'[1]Приложение 1'!P23</f>
        <v>669.5</v>
      </c>
      <c r="N33" s="28">
        <f t="shared" si="7"/>
        <v>374.92</v>
      </c>
      <c r="O33" s="5"/>
      <c r="P33" s="5"/>
      <c r="Q33" s="5"/>
      <c r="R33" s="5"/>
      <c r="S33" s="5"/>
      <c r="T33" s="5"/>
      <c r="U33" s="5"/>
      <c r="V33" s="5"/>
      <c r="W33" s="4">
        <f>'[1]Приложение 1'!AB23</f>
        <v>2</v>
      </c>
      <c r="X33" s="4">
        <f>'[1]Приложение 1'!AC23</f>
        <v>2</v>
      </c>
      <c r="Y33" s="4">
        <f t="shared" si="5"/>
        <v>29.2</v>
      </c>
      <c r="Z33" s="5"/>
      <c r="AA33" s="5"/>
      <c r="AB33" s="5"/>
      <c r="AC33" s="5"/>
      <c r="AD33" s="24">
        <f>'[1]Приложение 1'!AJ23</f>
        <v>131</v>
      </c>
      <c r="AE33" s="25">
        <f t="shared" si="6"/>
        <v>39.299999999999997</v>
      </c>
      <c r="AF33" s="5"/>
      <c r="AG33" s="5"/>
      <c r="AH33" s="5"/>
      <c r="AI33" s="30"/>
      <c r="AJ33" s="5"/>
      <c r="AK33" s="5"/>
      <c r="AL33" s="5"/>
      <c r="AM33" s="5"/>
      <c r="AN33" s="30">
        <f>'[1]Приложение 1'!AV23</f>
        <v>2</v>
      </c>
      <c r="AO33" s="4">
        <f t="shared" si="8"/>
        <v>15</v>
      </c>
      <c r="AP33" s="5"/>
      <c r="AQ33" s="5"/>
      <c r="AR33" s="5"/>
      <c r="AS33" s="5"/>
      <c r="AT33" s="37" t="s">
        <v>81</v>
      </c>
    </row>
    <row r="34" spans="1:46" ht="20.100000000000001" customHeight="1" x14ac:dyDescent="0.25">
      <c r="A34" s="4">
        <v>28</v>
      </c>
      <c r="B34" s="20" t="s">
        <v>47</v>
      </c>
      <c r="C34" s="42">
        <f>'[1]Приложение 1'!D24</f>
        <v>250</v>
      </c>
      <c r="D34" s="25">
        <f t="shared" si="4"/>
        <v>92.5</v>
      </c>
      <c r="E34" s="4"/>
      <c r="F34" s="4"/>
      <c r="G34" s="17"/>
      <c r="H34" s="4">
        <f>'[1]Приложение 1'!J24</f>
        <v>12</v>
      </c>
      <c r="I34" s="4">
        <f>H34*1.2</f>
        <v>14.399999999999999</v>
      </c>
      <c r="J34" s="4"/>
      <c r="K34" s="4"/>
      <c r="L34" s="4"/>
      <c r="M34" s="24">
        <f>'[1]Приложение 1'!P24</f>
        <v>522.82000000000005</v>
      </c>
      <c r="N34" s="28">
        <f t="shared" si="7"/>
        <v>292.77920000000006</v>
      </c>
      <c r="O34" s="5"/>
      <c r="P34" s="5"/>
      <c r="Q34" s="5"/>
      <c r="R34" s="5"/>
      <c r="S34" s="5"/>
      <c r="T34" s="5"/>
      <c r="U34" s="5"/>
      <c r="V34" s="5"/>
      <c r="W34" s="4">
        <f>'[1]Приложение 1'!AB24</f>
        <v>2</v>
      </c>
      <c r="X34" s="4">
        <f>'[1]Приложение 1'!AC24</f>
        <v>2</v>
      </c>
      <c r="Y34" s="4">
        <f t="shared" si="5"/>
        <v>29.2</v>
      </c>
      <c r="Z34" s="5"/>
      <c r="AA34" s="5"/>
      <c r="AB34" s="5"/>
      <c r="AC34" s="5"/>
      <c r="AD34" s="24">
        <f>'[1]Приложение 1'!AJ24</f>
        <v>86</v>
      </c>
      <c r="AE34" s="25">
        <f t="shared" si="6"/>
        <v>25.8</v>
      </c>
      <c r="AF34" s="5"/>
      <c r="AG34" s="5"/>
      <c r="AH34" s="5"/>
      <c r="AI34" s="32"/>
      <c r="AJ34" s="5"/>
      <c r="AK34" s="5"/>
      <c r="AL34" s="5"/>
      <c r="AM34" s="5"/>
      <c r="AN34" s="30">
        <f>'[1]Приложение 1'!AV24</f>
        <v>2</v>
      </c>
      <c r="AO34" s="4">
        <f t="shared" si="8"/>
        <v>15</v>
      </c>
      <c r="AP34" s="5"/>
      <c r="AQ34" s="5"/>
      <c r="AR34" s="5"/>
      <c r="AS34" s="5"/>
      <c r="AT34" s="37" t="s">
        <v>81</v>
      </c>
    </row>
    <row r="35" spans="1:46" ht="20.100000000000001" customHeight="1" x14ac:dyDescent="0.25">
      <c r="A35" s="4">
        <v>29</v>
      </c>
      <c r="B35" s="21" t="s">
        <v>48</v>
      </c>
      <c r="C35" s="42">
        <f>'[1]Приложение 1'!D25</f>
        <v>268</v>
      </c>
      <c r="D35" s="25">
        <f t="shared" si="4"/>
        <v>99.16</v>
      </c>
      <c r="E35" s="4"/>
      <c r="F35" s="4"/>
      <c r="G35" s="17"/>
      <c r="H35" s="4">
        <f>'[1]Приложение 1'!J25</f>
        <v>9</v>
      </c>
      <c r="I35" s="4">
        <f>H35*1.2</f>
        <v>10.799999999999999</v>
      </c>
      <c r="J35" s="4"/>
      <c r="K35" s="4"/>
      <c r="L35" s="4"/>
      <c r="M35" s="24">
        <f>'[1]Приложение 1'!P25</f>
        <v>999.6</v>
      </c>
      <c r="N35" s="28">
        <f t="shared" si="7"/>
        <v>559.77600000000007</v>
      </c>
      <c r="O35" s="5"/>
      <c r="P35" s="5"/>
      <c r="Q35" s="5"/>
      <c r="R35" s="5"/>
      <c r="S35" s="5"/>
      <c r="T35" s="5"/>
      <c r="U35" s="5"/>
      <c r="V35" s="5"/>
      <c r="W35" s="4"/>
      <c r="X35" s="4"/>
      <c r="Y35" s="4"/>
      <c r="Z35" s="5"/>
      <c r="AA35" s="5"/>
      <c r="AB35" s="5"/>
      <c r="AC35" s="5"/>
      <c r="AD35" s="24">
        <f>'[1]Приложение 1'!AJ25</f>
        <v>539.5</v>
      </c>
      <c r="AE35" s="25">
        <f t="shared" si="6"/>
        <v>161.85</v>
      </c>
      <c r="AF35" s="5"/>
      <c r="AG35" s="5"/>
      <c r="AH35" s="5"/>
      <c r="AI35" s="33"/>
      <c r="AJ35" s="5"/>
      <c r="AK35" s="5"/>
      <c r="AL35" s="5"/>
      <c r="AM35" s="5"/>
      <c r="AN35" s="30">
        <f>'[1]Приложение 1'!AV25</f>
        <v>3</v>
      </c>
      <c r="AO35" s="4">
        <f t="shared" si="8"/>
        <v>22.5</v>
      </c>
      <c r="AP35" s="5"/>
      <c r="AQ35" s="5"/>
      <c r="AR35" s="5"/>
      <c r="AS35" s="5"/>
      <c r="AT35" s="37" t="s">
        <v>81</v>
      </c>
    </row>
    <row r="36" spans="1:46" ht="20.100000000000001" customHeight="1" x14ac:dyDescent="0.25">
      <c r="A36" s="4">
        <v>30</v>
      </c>
      <c r="B36" s="21" t="s">
        <v>49</v>
      </c>
      <c r="C36" s="42">
        <f>'[1]Приложение 1'!D26</f>
        <v>420</v>
      </c>
      <c r="D36" s="25">
        <f t="shared" si="4"/>
        <v>155.4</v>
      </c>
      <c r="E36" s="4"/>
      <c r="F36" s="4"/>
      <c r="G36" s="17"/>
      <c r="H36" s="4"/>
      <c r="I36" s="4"/>
      <c r="J36" s="4"/>
      <c r="K36" s="4"/>
      <c r="L36" s="4"/>
      <c r="M36" s="24">
        <f>'[1]Приложение 1'!P26</f>
        <v>963.74</v>
      </c>
      <c r="N36" s="28">
        <f t="shared" si="7"/>
        <v>539.69440000000009</v>
      </c>
      <c r="O36" s="5"/>
      <c r="P36" s="5"/>
      <c r="Q36" s="5"/>
      <c r="R36" s="5"/>
      <c r="S36" s="5"/>
      <c r="T36" s="5"/>
      <c r="U36" s="5"/>
      <c r="V36" s="5"/>
      <c r="W36" s="4">
        <f>'[1]Приложение 1'!AB26</f>
        <v>4</v>
      </c>
      <c r="X36" s="4">
        <f>'[1]Приложение 1'!AC26</f>
        <v>4</v>
      </c>
      <c r="Y36" s="4">
        <f>(W36+X36)*7.3</f>
        <v>58.4</v>
      </c>
      <c r="Z36" s="5"/>
      <c r="AA36" s="5"/>
      <c r="AB36" s="5"/>
      <c r="AC36" s="5"/>
      <c r="AD36" s="24">
        <f>'[1]Приложение 1'!AJ26</f>
        <v>395</v>
      </c>
      <c r="AE36" s="25">
        <f t="shared" si="6"/>
        <v>118.5</v>
      </c>
      <c r="AF36" s="5"/>
      <c r="AG36" s="5"/>
      <c r="AH36" s="5"/>
      <c r="AI36" s="33"/>
      <c r="AJ36" s="5"/>
      <c r="AK36" s="5"/>
      <c r="AL36" s="5"/>
      <c r="AM36" s="5"/>
      <c r="AN36" s="30">
        <f>'[1]Приложение 1'!AV26</f>
        <v>3</v>
      </c>
      <c r="AO36" s="4">
        <f t="shared" si="8"/>
        <v>22.5</v>
      </c>
      <c r="AP36" s="5"/>
      <c r="AQ36" s="5"/>
      <c r="AR36" s="5"/>
      <c r="AS36" s="5"/>
      <c r="AT36" s="37" t="s">
        <v>81</v>
      </c>
    </row>
    <row r="37" spans="1:46" ht="20.100000000000001" customHeight="1" x14ac:dyDescent="0.25">
      <c r="A37" s="4">
        <v>31</v>
      </c>
      <c r="B37" s="20" t="s">
        <v>50</v>
      </c>
      <c r="C37" s="42">
        <f>'[1]Приложение 1'!D27</f>
        <v>80</v>
      </c>
      <c r="D37" s="25">
        <f t="shared" si="4"/>
        <v>29.6</v>
      </c>
      <c r="E37" s="4"/>
      <c r="F37" s="4"/>
      <c r="G37" s="17"/>
      <c r="H37" s="4">
        <f>'[1]Приложение 1'!J27</f>
        <v>5</v>
      </c>
      <c r="I37" s="4">
        <f>H37*1.2</f>
        <v>6</v>
      </c>
      <c r="J37" s="4"/>
      <c r="K37" s="4"/>
      <c r="L37" s="4"/>
      <c r="M37" s="24"/>
      <c r="N37" s="4"/>
      <c r="O37" s="5"/>
      <c r="P37" s="5"/>
      <c r="Q37" s="5"/>
      <c r="R37" s="5"/>
      <c r="S37" s="5"/>
      <c r="T37" s="5"/>
      <c r="U37" s="5"/>
      <c r="V37" s="5"/>
      <c r="W37" s="4">
        <f>'[1]Приложение 1'!AB27</f>
        <v>2</v>
      </c>
      <c r="X37" s="4">
        <f>'[1]Приложение 1'!AC27</f>
        <v>2</v>
      </c>
      <c r="Y37" s="4">
        <f>(W37+X37)*7.3</f>
        <v>29.2</v>
      </c>
      <c r="Z37" s="5"/>
      <c r="AA37" s="5"/>
      <c r="AB37" s="5"/>
      <c r="AC37" s="5"/>
      <c r="AD37" s="24">
        <f>'[1]Приложение 1'!AJ27</f>
        <v>112</v>
      </c>
      <c r="AE37" s="25">
        <f t="shared" si="6"/>
        <v>33.6</v>
      </c>
      <c r="AF37" s="5"/>
      <c r="AG37" s="5"/>
      <c r="AH37" s="5"/>
      <c r="AI37" s="32">
        <v>1</v>
      </c>
      <c r="AJ37" s="27">
        <f>AI37*30</f>
        <v>30</v>
      </c>
      <c r="AK37" s="5"/>
      <c r="AL37" s="5"/>
      <c r="AM37" s="5"/>
      <c r="AN37" s="30"/>
      <c r="AO37" s="27"/>
      <c r="AP37" s="5"/>
      <c r="AQ37" s="5"/>
      <c r="AR37" s="5"/>
      <c r="AS37" s="5"/>
      <c r="AT37" s="37" t="s">
        <v>81</v>
      </c>
    </row>
    <row r="38" spans="1:46" ht="20.100000000000001" customHeight="1" x14ac:dyDescent="0.25">
      <c r="A38" s="4">
        <v>32</v>
      </c>
      <c r="B38" s="20" t="s">
        <v>51</v>
      </c>
      <c r="C38" s="42">
        <f>'[1]Приложение 1'!D28</f>
        <v>550</v>
      </c>
      <c r="D38" s="25">
        <f t="shared" si="4"/>
        <v>203.5</v>
      </c>
      <c r="E38" s="4"/>
      <c r="F38" s="4"/>
      <c r="G38" s="17"/>
      <c r="H38" s="4"/>
      <c r="I38" s="4"/>
      <c r="J38" s="4"/>
      <c r="K38" s="4"/>
      <c r="L38" s="4"/>
      <c r="M38" s="24"/>
      <c r="N38" s="4"/>
      <c r="O38" s="5"/>
      <c r="P38" s="5"/>
      <c r="Q38" s="5"/>
      <c r="R38" s="5"/>
      <c r="S38" s="5"/>
      <c r="T38" s="5"/>
      <c r="U38" s="5"/>
      <c r="V38" s="5"/>
      <c r="W38" s="4">
        <f>'[1]Приложение 1'!AB28</f>
        <v>4</v>
      </c>
      <c r="X38" s="4">
        <f>'[1]Приложение 1'!AC28</f>
        <v>4</v>
      </c>
      <c r="Y38" s="4">
        <f>(W38+X38)*7.3</f>
        <v>58.4</v>
      </c>
      <c r="Z38" s="5"/>
      <c r="AA38" s="5"/>
      <c r="AB38" s="5"/>
      <c r="AC38" s="5"/>
      <c r="AD38" s="24">
        <f>'[1]Приложение 1'!AJ28</f>
        <v>202</v>
      </c>
      <c r="AE38" s="25">
        <f t="shared" si="6"/>
        <v>60.599999999999994</v>
      </c>
      <c r="AF38" s="5"/>
      <c r="AG38" s="5"/>
      <c r="AH38" s="5"/>
      <c r="AI38" s="32"/>
      <c r="AJ38" s="5"/>
      <c r="AK38" s="5"/>
      <c r="AL38" s="5"/>
      <c r="AM38" s="5"/>
      <c r="AN38" s="30">
        <f>'[1]Приложение 1'!AV28</f>
        <v>2</v>
      </c>
      <c r="AO38" s="4">
        <f>AN38*7.5</f>
        <v>15</v>
      </c>
      <c r="AP38" s="5"/>
      <c r="AQ38" s="5"/>
      <c r="AR38" s="5"/>
      <c r="AS38" s="5"/>
      <c r="AT38" s="37" t="s">
        <v>81</v>
      </c>
    </row>
    <row r="39" spans="1:46" ht="20.100000000000001" customHeight="1" x14ac:dyDescent="0.25">
      <c r="A39" s="4">
        <v>33</v>
      </c>
      <c r="B39" s="38" t="s">
        <v>91</v>
      </c>
      <c r="C39" s="41" t="s">
        <v>115</v>
      </c>
      <c r="D39" s="4"/>
      <c r="E39" s="4"/>
      <c r="F39" s="4"/>
      <c r="G39" s="17"/>
      <c r="H39" s="4">
        <v>10</v>
      </c>
      <c r="I39" s="4">
        <f t="shared" ref="I39:I46" si="9">H39*2.339</f>
        <v>23.39</v>
      </c>
      <c r="J39" s="4"/>
      <c r="K39" s="4"/>
      <c r="L39" s="4"/>
      <c r="M39" s="4">
        <v>1041</v>
      </c>
      <c r="N39" s="4">
        <f t="shared" ref="N39:N46" si="10">M39*0.464</f>
        <v>483.024</v>
      </c>
      <c r="O39" s="5"/>
      <c r="P39" s="5"/>
      <c r="Q39" s="5"/>
      <c r="R39" s="5"/>
      <c r="S39" s="5"/>
      <c r="T39" s="5"/>
      <c r="U39" s="5"/>
      <c r="V39" s="5"/>
      <c r="W39" s="4"/>
      <c r="X39" s="4"/>
      <c r="Y39" s="4"/>
      <c r="Z39" s="5"/>
      <c r="AA39" s="5"/>
      <c r="AB39" s="5"/>
      <c r="AC39" s="5"/>
      <c r="AD39" s="4">
        <v>108</v>
      </c>
      <c r="AE39" s="4">
        <f t="shared" ref="AE39:AE46" si="11">AD39*0.95</f>
        <v>102.6</v>
      </c>
      <c r="AF39" s="5"/>
      <c r="AG39" s="5"/>
      <c r="AH39" s="5"/>
      <c r="AI39" s="5"/>
      <c r="AJ39" s="5"/>
      <c r="AK39" s="5"/>
      <c r="AL39" s="5"/>
      <c r="AM39" s="5"/>
      <c r="AN39" s="4">
        <v>4</v>
      </c>
      <c r="AO39" s="4">
        <f t="shared" ref="AO39:AO46" si="12">AN39*0.846</f>
        <v>3.3839999999999999</v>
      </c>
      <c r="AP39" s="5"/>
      <c r="AQ39" s="5"/>
      <c r="AR39" s="5"/>
      <c r="AS39" s="5"/>
      <c r="AT39" s="37" t="s">
        <v>116</v>
      </c>
    </row>
    <row r="40" spans="1:46" ht="20.100000000000001" customHeight="1" x14ac:dyDescent="0.25">
      <c r="A40" s="4">
        <v>34</v>
      </c>
      <c r="B40" s="38" t="s">
        <v>92</v>
      </c>
      <c r="C40" s="41" t="s">
        <v>115</v>
      </c>
      <c r="D40" s="4"/>
      <c r="E40" s="4"/>
      <c r="F40" s="4"/>
      <c r="G40" s="17"/>
      <c r="H40" s="4">
        <v>8</v>
      </c>
      <c r="I40" s="4">
        <f t="shared" si="9"/>
        <v>18.712</v>
      </c>
      <c r="J40" s="4"/>
      <c r="K40" s="4"/>
      <c r="L40" s="4"/>
      <c r="M40" s="4">
        <v>743</v>
      </c>
      <c r="N40" s="4">
        <f t="shared" si="10"/>
        <v>344.75200000000001</v>
      </c>
      <c r="O40" s="5"/>
      <c r="P40" s="5"/>
      <c r="Q40" s="5"/>
      <c r="R40" s="5"/>
      <c r="S40" s="5"/>
      <c r="T40" s="5"/>
      <c r="U40" s="5"/>
      <c r="V40" s="5"/>
      <c r="W40" s="4">
        <v>5</v>
      </c>
      <c r="X40" s="4">
        <v>5</v>
      </c>
      <c r="Y40" s="4">
        <f>X40*7.163/1</f>
        <v>35.814999999999998</v>
      </c>
      <c r="Z40" s="5"/>
      <c r="AA40" s="5"/>
      <c r="AB40" s="5"/>
      <c r="AC40" s="5"/>
      <c r="AD40" s="4">
        <v>65</v>
      </c>
      <c r="AE40" s="4">
        <f t="shared" si="11"/>
        <v>61.75</v>
      </c>
      <c r="AF40" s="5"/>
      <c r="AG40" s="5"/>
      <c r="AH40" s="5"/>
      <c r="AI40" s="5"/>
      <c r="AJ40" s="5"/>
      <c r="AK40" s="5"/>
      <c r="AL40" s="5"/>
      <c r="AM40" s="5"/>
      <c r="AN40" s="4">
        <v>1</v>
      </c>
      <c r="AO40" s="4">
        <f t="shared" si="12"/>
        <v>0.84599999999999997</v>
      </c>
      <c r="AP40" s="5"/>
      <c r="AQ40" s="5"/>
      <c r="AR40" s="5"/>
      <c r="AS40" s="5"/>
      <c r="AT40" s="37" t="s">
        <v>116</v>
      </c>
    </row>
    <row r="41" spans="1:46" ht="20.100000000000001" customHeight="1" x14ac:dyDescent="0.25">
      <c r="A41" s="4">
        <v>35</v>
      </c>
      <c r="B41" s="38" t="s">
        <v>93</v>
      </c>
      <c r="C41" s="41">
        <v>243</v>
      </c>
      <c r="D41" s="4">
        <f>C41*0.503</f>
        <v>122.229</v>
      </c>
      <c r="E41" s="4"/>
      <c r="F41" s="4"/>
      <c r="G41" s="17"/>
      <c r="H41" s="4">
        <v>12</v>
      </c>
      <c r="I41" s="4">
        <f t="shared" si="9"/>
        <v>28.067999999999998</v>
      </c>
      <c r="J41" s="4"/>
      <c r="K41" s="4"/>
      <c r="L41" s="4"/>
      <c r="M41" s="4">
        <v>940</v>
      </c>
      <c r="N41" s="4">
        <f t="shared" si="10"/>
        <v>436.16</v>
      </c>
      <c r="O41" s="5"/>
      <c r="P41" s="5"/>
      <c r="Q41" s="5"/>
      <c r="R41" s="5"/>
      <c r="S41" s="5"/>
      <c r="T41" s="5"/>
      <c r="U41" s="5"/>
      <c r="V41" s="5"/>
      <c r="W41" s="4"/>
      <c r="X41" s="4"/>
      <c r="Y41" s="4"/>
      <c r="Z41" s="5"/>
      <c r="AA41" s="5"/>
      <c r="AB41" s="5"/>
      <c r="AC41" s="5"/>
      <c r="AD41" s="4">
        <v>65</v>
      </c>
      <c r="AE41" s="4">
        <f t="shared" si="11"/>
        <v>61.75</v>
      </c>
      <c r="AF41" s="5"/>
      <c r="AG41" s="5"/>
      <c r="AH41" s="5"/>
      <c r="AI41" s="5"/>
      <c r="AJ41" s="5"/>
      <c r="AK41" s="5"/>
      <c r="AL41" s="5"/>
      <c r="AM41" s="5"/>
      <c r="AN41" s="4">
        <v>2</v>
      </c>
      <c r="AO41" s="4">
        <f t="shared" si="12"/>
        <v>1.6919999999999999</v>
      </c>
      <c r="AP41" s="5"/>
      <c r="AQ41" s="5"/>
      <c r="AR41" s="5"/>
      <c r="AS41" s="5"/>
      <c r="AT41" s="37" t="s">
        <v>116</v>
      </c>
    </row>
    <row r="42" spans="1:46" ht="20.100000000000001" customHeight="1" x14ac:dyDescent="0.25">
      <c r="A42" s="4">
        <v>36</v>
      </c>
      <c r="B42" s="38" t="s">
        <v>94</v>
      </c>
      <c r="C42" s="41" t="s">
        <v>115</v>
      </c>
      <c r="D42" s="4"/>
      <c r="E42" s="4"/>
      <c r="F42" s="4"/>
      <c r="G42" s="17"/>
      <c r="H42" s="4">
        <v>10</v>
      </c>
      <c r="I42" s="4">
        <f t="shared" si="9"/>
        <v>23.39</v>
      </c>
      <c r="J42" s="4"/>
      <c r="K42" s="4"/>
      <c r="L42" s="4"/>
      <c r="M42" s="4">
        <v>2057</v>
      </c>
      <c r="N42" s="4">
        <f t="shared" si="10"/>
        <v>954.44800000000009</v>
      </c>
      <c r="O42" s="5"/>
      <c r="P42" s="5"/>
      <c r="Q42" s="5"/>
      <c r="R42" s="5"/>
      <c r="S42" s="5"/>
      <c r="T42" s="5"/>
      <c r="U42" s="5"/>
      <c r="V42" s="5"/>
      <c r="W42" s="4"/>
      <c r="X42" s="4"/>
      <c r="Y42" s="4"/>
      <c r="Z42" s="5"/>
      <c r="AA42" s="5"/>
      <c r="AB42" s="5"/>
      <c r="AC42" s="5"/>
      <c r="AD42" s="4">
        <v>465</v>
      </c>
      <c r="AE42" s="4">
        <f t="shared" si="11"/>
        <v>441.75</v>
      </c>
      <c r="AF42" s="5"/>
      <c r="AG42" s="5"/>
      <c r="AH42" s="5"/>
      <c r="AI42" s="5"/>
      <c r="AJ42" s="5"/>
      <c r="AK42" s="5"/>
      <c r="AL42" s="5"/>
      <c r="AM42" s="5"/>
      <c r="AN42" s="4">
        <v>4</v>
      </c>
      <c r="AO42" s="4">
        <f t="shared" si="12"/>
        <v>3.3839999999999999</v>
      </c>
      <c r="AP42" s="5"/>
      <c r="AQ42" s="5"/>
      <c r="AR42" s="5"/>
      <c r="AS42" s="5"/>
      <c r="AT42" s="37" t="s">
        <v>116</v>
      </c>
    </row>
    <row r="43" spans="1:46" ht="20.100000000000001" customHeight="1" x14ac:dyDescent="0.25">
      <c r="A43" s="4">
        <v>37</v>
      </c>
      <c r="B43" s="38" t="s">
        <v>95</v>
      </c>
      <c r="C43" s="41">
        <v>299</v>
      </c>
      <c r="D43" s="4">
        <f>C43*0.503</f>
        <v>150.39699999999999</v>
      </c>
      <c r="E43" s="4"/>
      <c r="F43" s="4"/>
      <c r="G43" s="17"/>
      <c r="H43" s="4">
        <v>12</v>
      </c>
      <c r="I43" s="4">
        <f t="shared" si="9"/>
        <v>28.067999999999998</v>
      </c>
      <c r="J43" s="4"/>
      <c r="K43" s="4"/>
      <c r="L43" s="4"/>
      <c r="M43" s="4">
        <v>1684</v>
      </c>
      <c r="N43" s="4">
        <f t="shared" si="10"/>
        <v>781.37600000000009</v>
      </c>
      <c r="O43" s="5"/>
      <c r="P43" s="5"/>
      <c r="Q43" s="5"/>
      <c r="R43" s="5"/>
      <c r="S43" s="5"/>
      <c r="T43" s="5"/>
      <c r="U43" s="5"/>
      <c r="V43" s="5"/>
      <c r="W43" s="4">
        <v>10</v>
      </c>
      <c r="X43" s="4">
        <v>10</v>
      </c>
      <c r="Y43" s="4">
        <f>X43*7.163/1</f>
        <v>71.63</v>
      </c>
      <c r="Z43" s="5"/>
      <c r="AA43" s="5"/>
      <c r="AB43" s="5"/>
      <c r="AC43" s="5"/>
      <c r="AD43" s="4">
        <v>270</v>
      </c>
      <c r="AE43" s="4">
        <f t="shared" si="11"/>
        <v>256.5</v>
      </c>
      <c r="AF43" s="5"/>
      <c r="AG43" s="5"/>
      <c r="AH43" s="5"/>
      <c r="AI43" s="5"/>
      <c r="AJ43" s="5"/>
      <c r="AK43" s="5"/>
      <c r="AL43" s="5"/>
      <c r="AM43" s="5"/>
      <c r="AN43" s="4">
        <v>5</v>
      </c>
      <c r="AO43" s="4">
        <f t="shared" si="12"/>
        <v>4.2299999999999995</v>
      </c>
      <c r="AP43" s="5"/>
      <c r="AQ43" s="5"/>
      <c r="AR43" s="5"/>
      <c r="AS43" s="5"/>
      <c r="AT43" s="37" t="s">
        <v>116</v>
      </c>
    </row>
    <row r="44" spans="1:46" ht="20.100000000000001" customHeight="1" x14ac:dyDescent="0.25">
      <c r="A44" s="4">
        <v>38</v>
      </c>
      <c r="B44" s="38" t="s">
        <v>96</v>
      </c>
      <c r="C44" s="41">
        <v>328</v>
      </c>
      <c r="D44" s="4">
        <f>C44*0.503</f>
        <v>164.98400000000001</v>
      </c>
      <c r="E44" s="4"/>
      <c r="F44" s="4"/>
      <c r="G44" s="17"/>
      <c r="H44" s="4">
        <v>14</v>
      </c>
      <c r="I44" s="4">
        <f t="shared" si="9"/>
        <v>32.746000000000002</v>
      </c>
      <c r="J44" s="4"/>
      <c r="K44" s="4"/>
      <c r="L44" s="4"/>
      <c r="M44" s="4">
        <v>1358</v>
      </c>
      <c r="N44" s="4">
        <f t="shared" si="10"/>
        <v>630.11200000000008</v>
      </c>
      <c r="O44" s="5"/>
      <c r="P44" s="5"/>
      <c r="Q44" s="5"/>
      <c r="R44" s="5"/>
      <c r="S44" s="5"/>
      <c r="T44" s="5"/>
      <c r="U44" s="5"/>
      <c r="V44" s="5"/>
      <c r="W44" s="4"/>
      <c r="X44" s="4"/>
      <c r="Y44" s="4"/>
      <c r="Z44" s="5"/>
      <c r="AA44" s="5"/>
      <c r="AB44" s="5"/>
      <c r="AC44" s="5"/>
      <c r="AD44" s="4">
        <v>422</v>
      </c>
      <c r="AE44" s="4">
        <f t="shared" si="11"/>
        <v>400.9</v>
      </c>
      <c r="AF44" s="5"/>
      <c r="AG44" s="5"/>
      <c r="AH44" s="5"/>
      <c r="AI44" s="5"/>
      <c r="AJ44" s="5"/>
      <c r="AK44" s="5"/>
      <c r="AL44" s="5"/>
      <c r="AM44" s="5"/>
      <c r="AN44" s="4">
        <v>8</v>
      </c>
      <c r="AO44" s="4">
        <f t="shared" si="12"/>
        <v>6.7679999999999998</v>
      </c>
      <c r="AP44" s="5"/>
      <c r="AQ44" s="5"/>
      <c r="AR44" s="5"/>
      <c r="AS44" s="5"/>
      <c r="AT44" s="37" t="s">
        <v>116</v>
      </c>
    </row>
    <row r="45" spans="1:46" ht="20.100000000000001" customHeight="1" x14ac:dyDescent="0.25">
      <c r="A45" s="4">
        <v>39</v>
      </c>
      <c r="B45" s="38" t="s">
        <v>97</v>
      </c>
      <c r="C45" s="41">
        <v>309</v>
      </c>
      <c r="D45" s="4">
        <f>C45*0.503</f>
        <v>155.42699999999999</v>
      </c>
      <c r="E45" s="4"/>
      <c r="F45" s="4"/>
      <c r="G45" s="17"/>
      <c r="H45" s="4">
        <v>14</v>
      </c>
      <c r="I45" s="4">
        <f t="shared" si="9"/>
        <v>32.746000000000002</v>
      </c>
      <c r="J45" s="4"/>
      <c r="K45" s="4"/>
      <c r="L45" s="4"/>
      <c r="M45" s="4">
        <v>1800</v>
      </c>
      <c r="N45" s="4">
        <f t="shared" si="10"/>
        <v>835.2</v>
      </c>
      <c r="O45" s="5"/>
      <c r="P45" s="5"/>
      <c r="Q45" s="5"/>
      <c r="R45" s="5"/>
      <c r="S45" s="5"/>
      <c r="T45" s="5"/>
      <c r="U45" s="5"/>
      <c r="V45" s="5"/>
      <c r="W45" s="4"/>
      <c r="X45" s="4"/>
      <c r="Y45" s="4"/>
      <c r="Z45" s="5"/>
      <c r="AA45" s="5"/>
      <c r="AB45" s="5"/>
      <c r="AC45" s="5"/>
      <c r="AD45" s="4">
        <v>108</v>
      </c>
      <c r="AE45" s="4">
        <f t="shared" si="11"/>
        <v>102.6</v>
      </c>
      <c r="AF45" s="5"/>
      <c r="AG45" s="5"/>
      <c r="AH45" s="5"/>
      <c r="AI45" s="5"/>
      <c r="AJ45" s="5"/>
      <c r="AK45" s="5"/>
      <c r="AL45" s="5"/>
      <c r="AM45" s="5"/>
      <c r="AN45" s="4">
        <v>4</v>
      </c>
      <c r="AO45" s="4">
        <f t="shared" si="12"/>
        <v>3.3839999999999999</v>
      </c>
      <c r="AP45" s="5"/>
      <c r="AQ45" s="5"/>
      <c r="AR45" s="5"/>
      <c r="AS45" s="5"/>
      <c r="AT45" s="37" t="s">
        <v>116</v>
      </c>
    </row>
    <row r="46" spans="1:46" ht="20.100000000000001" customHeight="1" x14ac:dyDescent="0.25">
      <c r="A46" s="4">
        <v>40</v>
      </c>
      <c r="B46" s="38" t="s">
        <v>98</v>
      </c>
      <c r="C46" s="41" t="s">
        <v>115</v>
      </c>
      <c r="D46" s="4"/>
      <c r="E46" s="4"/>
      <c r="F46" s="4"/>
      <c r="G46" s="17"/>
      <c r="H46" s="4">
        <v>11</v>
      </c>
      <c r="I46" s="4">
        <f t="shared" si="9"/>
        <v>25.728999999999999</v>
      </c>
      <c r="J46" s="4"/>
      <c r="K46" s="4"/>
      <c r="L46" s="4"/>
      <c r="M46" s="4">
        <v>2154</v>
      </c>
      <c r="N46" s="4">
        <f t="shared" si="10"/>
        <v>999.45600000000002</v>
      </c>
      <c r="O46" s="5"/>
      <c r="P46" s="5"/>
      <c r="Q46" s="5"/>
      <c r="R46" s="5"/>
      <c r="S46" s="5"/>
      <c r="T46" s="5"/>
      <c r="U46" s="5"/>
      <c r="V46" s="5"/>
      <c r="W46" s="4"/>
      <c r="X46" s="4"/>
      <c r="Y46" s="4"/>
      <c r="Z46" s="5"/>
      <c r="AA46" s="5"/>
      <c r="AB46" s="5"/>
      <c r="AC46" s="5"/>
      <c r="AD46" s="4">
        <v>130</v>
      </c>
      <c r="AE46" s="4">
        <f t="shared" si="11"/>
        <v>123.5</v>
      </c>
      <c r="AF46" s="5"/>
      <c r="AG46" s="5"/>
      <c r="AH46" s="5"/>
      <c r="AI46" s="5"/>
      <c r="AJ46" s="5"/>
      <c r="AK46" s="5"/>
      <c r="AL46" s="5"/>
      <c r="AM46" s="5"/>
      <c r="AN46" s="4">
        <v>5</v>
      </c>
      <c r="AO46" s="4">
        <f t="shared" si="12"/>
        <v>4.2299999999999995</v>
      </c>
      <c r="AP46" s="5"/>
      <c r="AQ46" s="5"/>
      <c r="AR46" s="5"/>
      <c r="AS46" s="5"/>
      <c r="AT46" s="37" t="s">
        <v>116</v>
      </c>
    </row>
    <row r="47" spans="1:46" ht="20.100000000000001" customHeight="1" x14ac:dyDescent="0.25">
      <c r="A47" s="4">
        <v>41</v>
      </c>
      <c r="B47" s="20" t="s">
        <v>52</v>
      </c>
      <c r="C47" s="42">
        <f>'[1]Приложение 1'!D29</f>
        <v>227</v>
      </c>
      <c r="D47" s="25">
        <f>C47*0.37</f>
        <v>83.99</v>
      </c>
      <c r="E47" s="4"/>
      <c r="F47" s="4"/>
      <c r="G47" s="17"/>
      <c r="H47" s="4">
        <f>'[1]Приложение 1'!J29</f>
        <v>12</v>
      </c>
      <c r="I47" s="4">
        <f>H47*1.2</f>
        <v>14.399999999999999</v>
      </c>
      <c r="J47" s="4"/>
      <c r="K47" s="4"/>
      <c r="L47" s="4"/>
      <c r="M47" s="24"/>
      <c r="N47" s="4"/>
      <c r="O47" s="5"/>
      <c r="P47" s="5"/>
      <c r="Q47" s="5"/>
      <c r="R47" s="5"/>
      <c r="S47" s="5"/>
      <c r="T47" s="5"/>
      <c r="U47" s="5"/>
      <c r="V47" s="5"/>
      <c r="W47" s="4">
        <f>'[1]Приложение 1'!AB29</f>
        <v>2</v>
      </c>
      <c r="X47" s="4">
        <f>'[1]Приложение 1'!AC29</f>
        <v>2</v>
      </c>
      <c r="Y47" s="4">
        <f t="shared" ref="Y47:Y58" si="13">(W47+X47)*7.3</f>
        <v>29.2</v>
      </c>
      <c r="Z47" s="5"/>
      <c r="AA47" s="5"/>
      <c r="AB47" s="5"/>
      <c r="AC47" s="5"/>
      <c r="AD47" s="24">
        <f>'[1]Приложение 1'!AJ29</f>
        <v>112</v>
      </c>
      <c r="AE47" s="25">
        <f t="shared" ref="AE47:AE57" si="14">AD47*0.3</f>
        <v>33.6</v>
      </c>
      <c r="AF47" s="5"/>
      <c r="AG47" s="5"/>
      <c r="AH47" s="5"/>
      <c r="AI47" s="32">
        <v>2</v>
      </c>
      <c r="AJ47" s="27">
        <f>AI47*30</f>
        <v>60</v>
      </c>
      <c r="AK47" s="5"/>
      <c r="AL47" s="5"/>
      <c r="AM47" s="5"/>
      <c r="AN47" s="30"/>
      <c r="AO47" s="27"/>
      <c r="AP47" s="5"/>
      <c r="AQ47" s="5"/>
      <c r="AR47" s="5"/>
      <c r="AS47" s="5"/>
      <c r="AT47" s="37" t="s">
        <v>81</v>
      </c>
    </row>
    <row r="48" spans="1:46" ht="20.100000000000001" customHeight="1" x14ac:dyDescent="0.25">
      <c r="A48" s="4">
        <v>42</v>
      </c>
      <c r="B48" s="20" t="s">
        <v>53</v>
      </c>
      <c r="C48" s="42"/>
      <c r="D48" s="27"/>
      <c r="E48" s="4"/>
      <c r="F48" s="4"/>
      <c r="G48" s="17"/>
      <c r="H48" s="4">
        <f>'[1]Приложение 1'!J30</f>
        <v>4</v>
      </c>
      <c r="I48" s="4">
        <f>H48*1.2</f>
        <v>4.8</v>
      </c>
      <c r="J48" s="4"/>
      <c r="K48" s="4"/>
      <c r="L48" s="4"/>
      <c r="M48" s="27">
        <v>1479.3</v>
      </c>
      <c r="N48" s="28">
        <f>M48*0.56</f>
        <v>828.40800000000002</v>
      </c>
      <c r="O48" s="5"/>
      <c r="P48" s="5"/>
      <c r="Q48" s="5"/>
      <c r="R48" s="5"/>
      <c r="S48" s="5"/>
      <c r="T48" s="5"/>
      <c r="U48" s="5"/>
      <c r="V48" s="5"/>
      <c r="W48" s="4">
        <f>'[1]Приложение 1'!AB30</f>
        <v>4</v>
      </c>
      <c r="X48" s="4">
        <f>'[1]Приложение 1'!AC30</f>
        <v>4</v>
      </c>
      <c r="Y48" s="4">
        <f t="shared" si="13"/>
        <v>58.4</v>
      </c>
      <c r="Z48" s="5"/>
      <c r="AA48" s="5"/>
      <c r="AB48" s="5"/>
      <c r="AC48" s="5"/>
      <c r="AD48" s="24">
        <f>'[1]Приложение 1'!AJ30</f>
        <v>421.8</v>
      </c>
      <c r="AE48" s="25">
        <f t="shared" si="14"/>
        <v>126.53999999999999</v>
      </c>
      <c r="AF48" s="5"/>
      <c r="AG48" s="5"/>
      <c r="AH48" s="5"/>
      <c r="AI48" s="32">
        <v>4</v>
      </c>
      <c r="AJ48" s="27">
        <f>AI48*30</f>
        <v>120</v>
      </c>
      <c r="AK48" s="5"/>
      <c r="AL48" s="5"/>
      <c r="AM48" s="5"/>
      <c r="AN48" s="30"/>
      <c r="AO48" s="27"/>
      <c r="AP48" s="5"/>
      <c r="AQ48" s="5"/>
      <c r="AR48" s="5"/>
      <c r="AS48" s="5"/>
      <c r="AT48" s="37" t="s">
        <v>81</v>
      </c>
    </row>
    <row r="49" spans="1:46" ht="20.100000000000001" customHeight="1" x14ac:dyDescent="0.25">
      <c r="A49" s="4">
        <v>43</v>
      </c>
      <c r="B49" s="23" t="s">
        <v>54</v>
      </c>
      <c r="C49" s="42"/>
      <c r="D49" s="27"/>
      <c r="E49" s="4"/>
      <c r="F49" s="4"/>
      <c r="G49" s="17"/>
      <c r="H49" s="4"/>
      <c r="I49" s="4"/>
      <c r="J49" s="4"/>
      <c r="K49" s="4"/>
      <c r="L49" s="4"/>
      <c r="M49" s="29"/>
      <c r="N49" s="4"/>
      <c r="O49" s="5"/>
      <c r="P49" s="5"/>
      <c r="Q49" s="5"/>
      <c r="R49" s="5"/>
      <c r="S49" s="5"/>
      <c r="T49" s="5"/>
      <c r="U49" s="5"/>
      <c r="V49" s="5"/>
      <c r="W49" s="4">
        <f>'[1]Приложение 1'!AB31</f>
        <v>2</v>
      </c>
      <c r="X49" s="4">
        <f>'[1]Приложение 1'!AC31</f>
        <v>2</v>
      </c>
      <c r="Y49" s="4">
        <f t="shared" si="13"/>
        <v>29.2</v>
      </c>
      <c r="Z49" s="5"/>
      <c r="AA49" s="5"/>
      <c r="AB49" s="5"/>
      <c r="AC49" s="5"/>
      <c r="AD49" s="24">
        <f>'[1]Приложение 1'!AJ31</f>
        <v>171.5</v>
      </c>
      <c r="AE49" s="25">
        <f t="shared" si="14"/>
        <v>51.449999999999996</v>
      </c>
      <c r="AF49" s="5"/>
      <c r="AG49" s="5"/>
      <c r="AH49" s="5"/>
      <c r="AI49" s="35"/>
      <c r="AJ49" s="5"/>
      <c r="AK49" s="5"/>
      <c r="AL49" s="5"/>
      <c r="AM49" s="5"/>
      <c r="AN49" s="30"/>
      <c r="AO49" s="4"/>
      <c r="AP49" s="5"/>
      <c r="AQ49" s="5"/>
      <c r="AR49" s="5"/>
      <c r="AS49" s="5"/>
      <c r="AT49" s="37" t="s">
        <v>81</v>
      </c>
    </row>
    <row r="50" spans="1:46" ht="20.100000000000001" customHeight="1" x14ac:dyDescent="0.25">
      <c r="A50" s="4">
        <v>44</v>
      </c>
      <c r="B50" s="19" t="s">
        <v>55</v>
      </c>
      <c r="C50" s="42">
        <f>'[1]Приложение 1'!D32</f>
        <v>20</v>
      </c>
      <c r="D50" s="25">
        <f>C50*0.37</f>
        <v>7.4</v>
      </c>
      <c r="E50" s="4"/>
      <c r="F50" s="4"/>
      <c r="G50" s="17"/>
      <c r="H50" s="4"/>
      <c r="I50" s="4"/>
      <c r="J50" s="4"/>
      <c r="K50" s="4"/>
      <c r="L50" s="4"/>
      <c r="M50" s="24"/>
      <c r="N50" s="28"/>
      <c r="O50" s="5"/>
      <c r="P50" s="5"/>
      <c r="Q50" s="5"/>
      <c r="R50" s="5"/>
      <c r="S50" s="5"/>
      <c r="T50" s="5"/>
      <c r="U50" s="5"/>
      <c r="V50" s="5"/>
      <c r="W50" s="4">
        <f>'[1]Приложение 1'!AB32</f>
        <v>2</v>
      </c>
      <c r="X50" s="4">
        <f>'[1]Приложение 1'!AC32</f>
        <v>2</v>
      </c>
      <c r="Y50" s="4">
        <f t="shared" si="13"/>
        <v>29.2</v>
      </c>
      <c r="Z50" s="5"/>
      <c r="AA50" s="5"/>
      <c r="AB50" s="5"/>
      <c r="AC50" s="5"/>
      <c r="AD50" s="24">
        <f>'[1]Приложение 1'!AJ32</f>
        <v>315.7</v>
      </c>
      <c r="AE50" s="25">
        <f t="shared" si="14"/>
        <v>94.71</v>
      </c>
      <c r="AF50" s="5"/>
      <c r="AG50" s="5"/>
      <c r="AH50" s="5"/>
      <c r="AI50" s="31"/>
      <c r="AJ50" s="5"/>
      <c r="AK50" s="5"/>
      <c r="AL50" s="5"/>
      <c r="AM50" s="5"/>
      <c r="AN50" s="30">
        <f>'[1]Приложение 1'!AV32</f>
        <v>2</v>
      </c>
      <c r="AO50" s="4">
        <f>AN50*7.5</f>
        <v>15</v>
      </c>
      <c r="AP50" s="5"/>
      <c r="AQ50" s="5"/>
      <c r="AR50" s="5"/>
      <c r="AS50" s="5"/>
      <c r="AT50" s="37" t="s">
        <v>81</v>
      </c>
    </row>
    <row r="51" spans="1:46" ht="20.100000000000001" customHeight="1" x14ac:dyDescent="0.25">
      <c r="A51" s="4">
        <v>45</v>
      </c>
      <c r="B51" s="45" t="s">
        <v>123</v>
      </c>
      <c r="C51" s="42"/>
      <c r="D51" s="25"/>
      <c r="E51" s="4"/>
      <c r="F51" s="4"/>
      <c r="G51" s="17"/>
      <c r="H51" s="4"/>
      <c r="I51" s="4"/>
      <c r="J51" s="4"/>
      <c r="K51" s="4"/>
      <c r="L51" s="4"/>
      <c r="M51" s="24"/>
      <c r="N51" s="28"/>
      <c r="O51" s="5"/>
      <c r="P51" s="5"/>
      <c r="Q51" s="5"/>
      <c r="R51" s="5"/>
      <c r="S51" s="5"/>
      <c r="T51" s="5"/>
      <c r="U51" s="5"/>
      <c r="V51" s="5"/>
      <c r="W51" s="4">
        <v>15</v>
      </c>
      <c r="X51" s="4">
        <v>15</v>
      </c>
      <c r="Y51" s="4">
        <f t="shared" si="13"/>
        <v>219</v>
      </c>
      <c r="Z51" s="5"/>
      <c r="AA51" s="5"/>
      <c r="AB51" s="5"/>
      <c r="AC51" s="5"/>
      <c r="AD51" s="24"/>
      <c r="AE51" s="25"/>
      <c r="AF51" s="5"/>
      <c r="AG51" s="5"/>
      <c r="AH51" s="5"/>
      <c r="AI51" s="31"/>
      <c r="AJ51" s="5"/>
      <c r="AK51" s="5"/>
      <c r="AL51" s="5"/>
      <c r="AM51" s="5"/>
      <c r="AN51" s="30"/>
      <c r="AO51" s="4"/>
      <c r="AP51" s="5"/>
      <c r="AQ51" s="5"/>
      <c r="AR51" s="5"/>
      <c r="AS51" s="5"/>
      <c r="AT51" s="37" t="s">
        <v>116</v>
      </c>
    </row>
    <row r="52" spans="1:46" ht="20.100000000000001" customHeight="1" x14ac:dyDescent="0.25">
      <c r="A52" s="4">
        <v>46</v>
      </c>
      <c r="B52" s="20" t="s">
        <v>56</v>
      </c>
      <c r="C52" s="42">
        <f>'[1]Приложение 1'!D33</f>
        <v>322</v>
      </c>
      <c r="D52" s="25">
        <f>C52*0.37</f>
        <v>119.14</v>
      </c>
      <c r="E52" s="4"/>
      <c r="F52" s="4"/>
      <c r="G52" s="17"/>
      <c r="H52" s="4">
        <f>'[1]Приложение 1'!J33</f>
        <v>12</v>
      </c>
      <c r="I52" s="4">
        <f>H52*1.2</f>
        <v>14.399999999999999</v>
      </c>
      <c r="J52" s="4"/>
      <c r="K52" s="4"/>
      <c r="L52" s="4"/>
      <c r="M52" s="24"/>
      <c r="N52" s="4"/>
      <c r="O52" s="5"/>
      <c r="P52" s="5"/>
      <c r="Q52" s="5"/>
      <c r="R52" s="5"/>
      <c r="S52" s="5"/>
      <c r="T52" s="5"/>
      <c r="U52" s="5"/>
      <c r="V52" s="5"/>
      <c r="W52" s="4">
        <f>'[1]Приложение 1'!AB33</f>
        <v>2</v>
      </c>
      <c r="X52" s="4">
        <f>'[1]Приложение 1'!AC33</f>
        <v>2</v>
      </c>
      <c r="Y52" s="4">
        <f t="shared" si="13"/>
        <v>29.2</v>
      </c>
      <c r="Z52" s="5"/>
      <c r="AA52" s="5"/>
      <c r="AB52" s="5"/>
      <c r="AC52" s="5"/>
      <c r="AD52" s="24">
        <f>'[1]Приложение 1'!AJ33</f>
        <v>112</v>
      </c>
      <c r="AE52" s="25">
        <f t="shared" si="14"/>
        <v>33.6</v>
      </c>
      <c r="AF52" s="5"/>
      <c r="AG52" s="5"/>
      <c r="AH52" s="5"/>
      <c r="AI52" s="34"/>
      <c r="AJ52" s="5"/>
      <c r="AK52" s="5"/>
      <c r="AL52" s="5"/>
      <c r="AM52" s="5"/>
      <c r="AN52" s="30"/>
      <c r="AO52" s="4"/>
      <c r="AP52" s="5"/>
      <c r="AQ52" s="5"/>
      <c r="AR52" s="5"/>
      <c r="AS52" s="5"/>
      <c r="AT52" s="37" t="s">
        <v>81</v>
      </c>
    </row>
    <row r="53" spans="1:46" ht="20.100000000000001" customHeight="1" x14ac:dyDescent="0.25">
      <c r="A53" s="4">
        <v>47</v>
      </c>
      <c r="B53" s="21" t="s">
        <v>57</v>
      </c>
      <c r="C53" s="42">
        <f>'[1]Приложение 1'!D34</f>
        <v>304</v>
      </c>
      <c r="D53" s="25">
        <f>C53*0.37</f>
        <v>112.48</v>
      </c>
      <c r="E53" s="4"/>
      <c r="F53" s="4"/>
      <c r="G53" s="17"/>
      <c r="H53" s="4">
        <f>'[1]Приложение 1'!J34</f>
        <v>7</v>
      </c>
      <c r="I53" s="4">
        <f>H53*1.2</f>
        <v>8.4</v>
      </c>
      <c r="J53" s="4"/>
      <c r="K53" s="4"/>
      <c r="L53" s="4"/>
      <c r="M53" s="24">
        <f>'[1]Приложение 1'!P34</f>
        <v>940</v>
      </c>
      <c r="N53" s="28">
        <f>M53*0.56</f>
        <v>526.40000000000009</v>
      </c>
      <c r="O53" s="5"/>
      <c r="P53" s="5"/>
      <c r="Q53" s="5"/>
      <c r="R53" s="5"/>
      <c r="S53" s="5"/>
      <c r="T53" s="5"/>
      <c r="U53" s="5"/>
      <c r="V53" s="5"/>
      <c r="W53" s="4">
        <f>'[1]Приложение 1'!AB34</f>
        <v>4</v>
      </c>
      <c r="X53" s="4">
        <f>'[1]Приложение 1'!AC34</f>
        <v>4</v>
      </c>
      <c r="Y53" s="4">
        <f t="shared" si="13"/>
        <v>58.4</v>
      </c>
      <c r="Z53" s="5"/>
      <c r="AA53" s="5"/>
      <c r="AB53" s="5"/>
      <c r="AC53" s="5"/>
      <c r="AD53" s="24">
        <f>'[1]Приложение 1'!AJ34</f>
        <v>118</v>
      </c>
      <c r="AE53" s="25">
        <f t="shared" si="14"/>
        <v>35.4</v>
      </c>
      <c r="AF53" s="5"/>
      <c r="AG53" s="5"/>
      <c r="AH53" s="5"/>
      <c r="AI53" s="27">
        <v>4</v>
      </c>
      <c r="AJ53" s="27">
        <f>AI53*30</f>
        <v>120</v>
      </c>
      <c r="AK53" s="5"/>
      <c r="AL53" s="5"/>
      <c r="AM53" s="5"/>
      <c r="AN53" s="30"/>
      <c r="AO53" s="27"/>
      <c r="AP53" s="5"/>
      <c r="AQ53" s="5"/>
      <c r="AR53" s="5"/>
      <c r="AS53" s="5"/>
      <c r="AT53" s="37" t="s">
        <v>81</v>
      </c>
    </row>
    <row r="54" spans="1:46" ht="19.5" customHeight="1" x14ac:dyDescent="0.25">
      <c r="A54" s="4">
        <v>48</v>
      </c>
      <c r="B54" s="19" t="s">
        <v>58</v>
      </c>
      <c r="C54" s="42">
        <f>'[1]Приложение 1'!D35</f>
        <v>223</v>
      </c>
      <c r="D54" s="25">
        <f>C54*0.37</f>
        <v>82.51</v>
      </c>
      <c r="E54" s="4"/>
      <c r="F54" s="4"/>
      <c r="G54" s="17"/>
      <c r="H54" s="4"/>
      <c r="I54" s="4"/>
      <c r="J54" s="4"/>
      <c r="K54" s="4"/>
      <c r="L54" s="4"/>
      <c r="M54" s="24"/>
      <c r="N54" s="28"/>
      <c r="O54" s="5"/>
      <c r="P54" s="5"/>
      <c r="Q54" s="5"/>
      <c r="R54" s="5"/>
      <c r="S54" s="5"/>
      <c r="T54" s="5"/>
      <c r="U54" s="5"/>
      <c r="V54" s="5"/>
      <c r="W54" s="4">
        <f>'[1]Приложение 1'!AB35</f>
        <v>2</v>
      </c>
      <c r="X54" s="4">
        <f>'[1]Приложение 1'!AC35</f>
        <v>2</v>
      </c>
      <c r="Y54" s="4">
        <f t="shared" si="13"/>
        <v>29.2</v>
      </c>
      <c r="Z54" s="5"/>
      <c r="AA54" s="5"/>
      <c r="AB54" s="5"/>
      <c r="AC54" s="5"/>
      <c r="AD54" s="24">
        <f>'[1]Приложение 1'!AJ35</f>
        <v>259</v>
      </c>
      <c r="AE54" s="25">
        <f t="shared" si="14"/>
        <v>77.7</v>
      </c>
      <c r="AF54" s="5"/>
      <c r="AG54" s="5"/>
      <c r="AH54" s="5"/>
      <c r="AI54" s="30"/>
      <c r="AJ54" s="5"/>
      <c r="AK54" s="5"/>
      <c r="AL54" s="5"/>
      <c r="AM54" s="5"/>
      <c r="AN54" s="30"/>
      <c r="AO54" s="4"/>
      <c r="AP54" s="5"/>
      <c r="AQ54" s="5"/>
      <c r="AR54" s="5"/>
      <c r="AS54" s="5"/>
      <c r="AT54" s="37" t="s">
        <v>81</v>
      </c>
    </row>
    <row r="55" spans="1:46" ht="19.5" customHeight="1" x14ac:dyDescent="0.25">
      <c r="A55" s="4">
        <v>49</v>
      </c>
      <c r="B55" s="21" t="s">
        <v>59</v>
      </c>
      <c r="C55" s="42"/>
      <c r="D55" s="25"/>
      <c r="E55" s="4"/>
      <c r="F55" s="4"/>
      <c r="G55" s="17"/>
      <c r="H55" s="4">
        <f>'[1]Приложение 1'!J36</f>
        <v>12</v>
      </c>
      <c r="I55" s="4">
        <f>H55*1.2</f>
        <v>14.399999999999999</v>
      </c>
      <c r="J55" s="4"/>
      <c r="K55" s="4"/>
      <c r="L55" s="4"/>
      <c r="M55" s="27">
        <v>405</v>
      </c>
      <c r="N55" s="28">
        <f>M55*0.56</f>
        <v>226.8</v>
      </c>
      <c r="O55" s="5"/>
      <c r="P55" s="5"/>
      <c r="Q55" s="5"/>
      <c r="R55" s="5"/>
      <c r="S55" s="5"/>
      <c r="T55" s="5"/>
      <c r="U55" s="5"/>
      <c r="V55" s="5"/>
      <c r="W55" s="4">
        <f>'[1]Приложение 1'!AB36</f>
        <v>2</v>
      </c>
      <c r="X55" s="4">
        <f>'[1]Приложение 1'!AC36</f>
        <v>2</v>
      </c>
      <c r="Y55" s="4">
        <f t="shared" si="13"/>
        <v>29.2</v>
      </c>
      <c r="Z55" s="5"/>
      <c r="AA55" s="5"/>
      <c r="AB55" s="5"/>
      <c r="AC55" s="5"/>
      <c r="AD55" s="24">
        <f>'[1]Приложение 1'!AJ36</f>
        <v>177.6</v>
      </c>
      <c r="AE55" s="25">
        <f t="shared" si="14"/>
        <v>53.279999999999994</v>
      </c>
      <c r="AF55" s="5"/>
      <c r="AG55" s="5"/>
      <c r="AH55" s="5"/>
      <c r="AI55" s="27">
        <v>6</v>
      </c>
      <c r="AJ55" s="27">
        <f>AI55*30</f>
        <v>180</v>
      </c>
      <c r="AK55" s="5"/>
      <c r="AL55" s="5"/>
      <c r="AM55" s="5"/>
      <c r="AN55" s="30"/>
      <c r="AO55" s="27"/>
      <c r="AP55" s="5"/>
      <c r="AQ55" s="5"/>
      <c r="AR55" s="5"/>
      <c r="AS55" s="5"/>
      <c r="AT55" s="37" t="s">
        <v>81</v>
      </c>
    </row>
    <row r="56" spans="1:46" ht="20.100000000000001" customHeight="1" x14ac:dyDescent="0.25">
      <c r="A56" s="4">
        <v>50</v>
      </c>
      <c r="B56" s="20" t="s">
        <v>60</v>
      </c>
      <c r="C56" s="42">
        <f>'[1]Приложение 1'!D37</f>
        <v>220</v>
      </c>
      <c r="D56" s="25">
        <f>C56*0.37</f>
        <v>81.400000000000006</v>
      </c>
      <c r="E56" s="4"/>
      <c r="F56" s="4"/>
      <c r="G56" s="17"/>
      <c r="H56" s="4">
        <f>'[1]Приложение 1'!J37</f>
        <v>6</v>
      </c>
      <c r="I56" s="4">
        <f>H56*1.2</f>
        <v>7.1999999999999993</v>
      </c>
      <c r="J56" s="4"/>
      <c r="K56" s="4"/>
      <c r="L56" s="4"/>
      <c r="M56" s="24">
        <f>'[1]Приложение 1'!P37</f>
        <v>698</v>
      </c>
      <c r="N56" s="28">
        <f>M56*0.56</f>
        <v>390.88000000000005</v>
      </c>
      <c r="O56" s="5"/>
      <c r="P56" s="5"/>
      <c r="Q56" s="5"/>
      <c r="R56" s="5"/>
      <c r="S56" s="5"/>
      <c r="T56" s="5"/>
      <c r="U56" s="5"/>
      <c r="V56" s="5"/>
      <c r="W56" s="4">
        <f>'[1]Приложение 1'!AB37</f>
        <v>2</v>
      </c>
      <c r="X56" s="4">
        <f>'[1]Приложение 1'!AC37</f>
        <v>2</v>
      </c>
      <c r="Y56" s="4">
        <f t="shared" si="13"/>
        <v>29.2</v>
      </c>
      <c r="Z56" s="5"/>
      <c r="AA56" s="5"/>
      <c r="AB56" s="5"/>
      <c r="AC56" s="5"/>
      <c r="AD56" s="24">
        <f>'[1]Приложение 1'!AJ37</f>
        <v>291.7</v>
      </c>
      <c r="AE56" s="25">
        <f t="shared" si="14"/>
        <v>87.509999999999991</v>
      </c>
      <c r="AF56" s="5"/>
      <c r="AG56" s="5"/>
      <c r="AH56" s="5"/>
      <c r="AI56" s="32">
        <v>6</v>
      </c>
      <c r="AJ56" s="27">
        <f>AI56*30</f>
        <v>180</v>
      </c>
      <c r="AK56" s="5"/>
      <c r="AL56" s="5"/>
      <c r="AM56" s="5"/>
      <c r="AN56" s="30"/>
      <c r="AO56" s="27"/>
      <c r="AP56" s="5"/>
      <c r="AQ56" s="5"/>
      <c r="AR56" s="5"/>
      <c r="AS56" s="5"/>
      <c r="AT56" s="37" t="s">
        <v>81</v>
      </c>
    </row>
    <row r="57" spans="1:46" ht="20.100000000000001" customHeight="1" x14ac:dyDescent="0.25">
      <c r="A57" s="4">
        <v>51</v>
      </c>
      <c r="B57" s="21" t="s">
        <v>61</v>
      </c>
      <c r="C57" s="42">
        <f>'[1]Приложение 1'!D38</f>
        <v>167</v>
      </c>
      <c r="D57" s="25">
        <f>C57*0.37</f>
        <v>61.79</v>
      </c>
      <c r="E57" s="4"/>
      <c r="F57" s="4"/>
      <c r="G57" s="17"/>
      <c r="H57" s="4"/>
      <c r="I57" s="4"/>
      <c r="J57" s="4"/>
      <c r="K57" s="4"/>
      <c r="L57" s="4"/>
      <c r="M57" s="24">
        <f>'[1]Приложение 1'!P38</f>
        <v>982</v>
      </c>
      <c r="N57" s="28">
        <f>M57*0.56</f>
        <v>549.92000000000007</v>
      </c>
      <c r="O57" s="5"/>
      <c r="P57" s="5"/>
      <c r="Q57" s="5"/>
      <c r="R57" s="5"/>
      <c r="S57" s="5"/>
      <c r="T57" s="5"/>
      <c r="U57" s="5"/>
      <c r="V57" s="5"/>
      <c r="W57" s="4"/>
      <c r="X57" s="4"/>
      <c r="Y57" s="4"/>
      <c r="Z57" s="5"/>
      <c r="AA57" s="5"/>
      <c r="AB57" s="5"/>
      <c r="AC57" s="5"/>
      <c r="AD57" s="24">
        <f>'[1]Приложение 1'!AJ38</f>
        <v>519</v>
      </c>
      <c r="AE57" s="25">
        <f t="shared" si="14"/>
        <v>155.69999999999999</v>
      </c>
      <c r="AF57" s="5"/>
      <c r="AG57" s="5"/>
      <c r="AH57" s="5"/>
      <c r="AI57" s="27">
        <v>3</v>
      </c>
      <c r="AJ57" s="27">
        <f>AI57*30</f>
        <v>90</v>
      </c>
      <c r="AK57" s="5"/>
      <c r="AL57" s="5"/>
      <c r="AM57" s="5"/>
      <c r="AN57" s="30"/>
      <c r="AO57" s="27"/>
      <c r="AP57" s="5"/>
      <c r="AQ57" s="5"/>
      <c r="AR57" s="5"/>
      <c r="AS57" s="5"/>
      <c r="AT57" s="37" t="s">
        <v>81</v>
      </c>
    </row>
    <row r="58" spans="1:46" ht="20.100000000000001" customHeight="1" x14ac:dyDescent="0.25">
      <c r="A58" s="4">
        <v>52</v>
      </c>
      <c r="B58" s="44" t="s">
        <v>99</v>
      </c>
      <c r="C58" s="41" t="s">
        <v>115</v>
      </c>
      <c r="D58" s="4"/>
      <c r="E58" s="4"/>
      <c r="F58" s="4"/>
      <c r="G58" s="17"/>
      <c r="H58" s="4" t="s">
        <v>115</v>
      </c>
      <c r="I58" s="4"/>
      <c r="J58" s="4"/>
      <c r="K58" s="4"/>
      <c r="L58" s="4"/>
      <c r="M58" s="4" t="s">
        <v>115</v>
      </c>
      <c r="N58" s="4"/>
      <c r="O58" s="5"/>
      <c r="P58" s="5"/>
      <c r="Q58" s="5"/>
      <c r="R58" s="5"/>
      <c r="S58" s="5"/>
      <c r="T58" s="5"/>
      <c r="U58" s="5"/>
      <c r="V58" s="5"/>
      <c r="W58" s="4">
        <v>3</v>
      </c>
      <c r="X58" s="4">
        <v>3</v>
      </c>
      <c r="Y58" s="4">
        <f t="shared" si="13"/>
        <v>43.8</v>
      </c>
      <c r="Z58" s="5"/>
      <c r="AA58" s="5"/>
      <c r="AB58" s="5"/>
      <c r="AC58" s="5"/>
      <c r="AD58" s="4">
        <v>54</v>
      </c>
      <c r="AE58" s="4">
        <f>AD58*0.95</f>
        <v>51.3</v>
      </c>
      <c r="AF58" s="5"/>
      <c r="AG58" s="5"/>
      <c r="AH58" s="5"/>
      <c r="AI58" s="5"/>
      <c r="AJ58" s="5"/>
      <c r="AK58" s="5"/>
      <c r="AL58" s="5"/>
      <c r="AM58" s="5"/>
      <c r="AN58" s="4">
        <v>1</v>
      </c>
      <c r="AO58" s="4">
        <v>0.84599999999999997</v>
      </c>
      <c r="AP58" s="5"/>
      <c r="AQ58" s="5"/>
      <c r="AR58" s="5"/>
      <c r="AS58" s="5"/>
      <c r="AT58" s="37" t="s">
        <v>116</v>
      </c>
    </row>
    <row r="59" spans="1:46" s="40" customFormat="1" ht="20.100000000000001" customHeight="1" x14ac:dyDescent="0.25">
      <c r="A59" s="4">
        <v>53</v>
      </c>
      <c r="B59" s="46" t="s">
        <v>100</v>
      </c>
      <c r="C59" s="41">
        <v>115</v>
      </c>
      <c r="D59" s="4">
        <v>57.844999999999999</v>
      </c>
      <c r="E59" s="4"/>
      <c r="F59" s="4"/>
      <c r="G59" s="17"/>
      <c r="H59" s="4">
        <v>2</v>
      </c>
      <c r="I59" s="4">
        <f>H59*2.339</f>
        <v>4.6779999999999999</v>
      </c>
      <c r="J59" s="4"/>
      <c r="K59" s="4"/>
      <c r="L59" s="4"/>
      <c r="M59" s="4">
        <v>612</v>
      </c>
      <c r="N59" s="4">
        <f>M59*0.464</f>
        <v>283.96800000000002</v>
      </c>
      <c r="O59" s="5"/>
      <c r="P59" s="5"/>
      <c r="Q59" s="5"/>
      <c r="R59" s="5"/>
      <c r="S59" s="5"/>
      <c r="T59" s="5"/>
      <c r="U59" s="5"/>
      <c r="V59" s="5"/>
      <c r="W59" s="4">
        <v>3</v>
      </c>
      <c r="X59" s="4">
        <v>3</v>
      </c>
      <c r="Y59" s="4">
        <f>X59*7.163/1</f>
        <v>21.489000000000001</v>
      </c>
      <c r="Z59" s="5"/>
      <c r="AA59" s="5"/>
      <c r="AB59" s="5"/>
      <c r="AC59" s="5"/>
      <c r="AD59" s="4">
        <v>86.4</v>
      </c>
      <c r="AE59" s="4">
        <f>AD59*0.95</f>
        <v>82.08</v>
      </c>
      <c r="AF59" s="5"/>
      <c r="AG59" s="5"/>
      <c r="AH59" s="5"/>
      <c r="AI59" s="5"/>
      <c r="AJ59" s="5"/>
      <c r="AK59" s="5"/>
      <c r="AL59" s="5"/>
      <c r="AM59" s="5"/>
      <c r="AN59" s="4">
        <v>2</v>
      </c>
      <c r="AO59" s="4">
        <f>AN59*0.846</f>
        <v>1.6919999999999999</v>
      </c>
      <c r="AP59" s="5"/>
      <c r="AQ59" s="5"/>
      <c r="AR59" s="5"/>
      <c r="AS59" s="5"/>
      <c r="AT59" s="37" t="s">
        <v>116</v>
      </c>
    </row>
    <row r="60" spans="1:46" ht="20.100000000000001" customHeight="1" x14ac:dyDescent="0.25">
      <c r="A60" s="4">
        <v>54</v>
      </c>
      <c r="B60" s="38" t="s">
        <v>101</v>
      </c>
      <c r="C60" s="41">
        <v>383</v>
      </c>
      <c r="D60" s="4">
        <f>C60*0.503</f>
        <v>192.649</v>
      </c>
      <c r="E60" s="4"/>
      <c r="F60" s="4"/>
      <c r="G60" s="17"/>
      <c r="H60" s="4">
        <v>11</v>
      </c>
      <c r="I60" s="4">
        <f>H60*2.339</f>
        <v>25.728999999999999</v>
      </c>
      <c r="J60" s="4"/>
      <c r="K60" s="4"/>
      <c r="L60" s="4"/>
      <c r="M60" s="4">
        <v>2180</v>
      </c>
      <c r="N60" s="4">
        <f>M60*0.464</f>
        <v>1011.5200000000001</v>
      </c>
      <c r="O60" s="5"/>
      <c r="P60" s="5"/>
      <c r="Q60" s="5"/>
      <c r="R60" s="5"/>
      <c r="S60" s="5"/>
      <c r="T60" s="5"/>
      <c r="U60" s="5"/>
      <c r="V60" s="5"/>
      <c r="W60" s="4">
        <v>15</v>
      </c>
      <c r="X60" s="4">
        <v>15</v>
      </c>
      <c r="Y60" s="4">
        <f>X60*7.163/1</f>
        <v>107.44500000000001</v>
      </c>
      <c r="Z60" s="5"/>
      <c r="AA60" s="5"/>
      <c r="AB60" s="5"/>
      <c r="AC60" s="5"/>
      <c r="AD60" s="4">
        <v>573</v>
      </c>
      <c r="AE60" s="4">
        <f>AD60*0.95</f>
        <v>544.35</v>
      </c>
      <c r="AF60" s="5"/>
      <c r="AG60" s="5"/>
      <c r="AH60" s="5"/>
      <c r="AI60" s="5"/>
      <c r="AJ60" s="5"/>
      <c r="AK60" s="5"/>
      <c r="AL60" s="5"/>
      <c r="AM60" s="5"/>
      <c r="AN60" s="4">
        <v>8</v>
      </c>
      <c r="AO60" s="4">
        <f>AN60*0.846</f>
        <v>6.7679999999999998</v>
      </c>
      <c r="AP60" s="5"/>
      <c r="AQ60" s="5"/>
      <c r="AR60" s="5"/>
      <c r="AS60" s="5"/>
      <c r="AT60" s="37" t="s">
        <v>116</v>
      </c>
    </row>
    <row r="61" spans="1:46" ht="20.100000000000001" customHeight="1" x14ac:dyDescent="0.25">
      <c r="A61" s="4">
        <v>55</v>
      </c>
      <c r="B61" s="38" t="s">
        <v>102</v>
      </c>
      <c r="C61" s="41">
        <v>94</v>
      </c>
      <c r="D61" s="4">
        <f>C61*0.503</f>
        <v>47.282000000000004</v>
      </c>
      <c r="E61" s="4"/>
      <c r="F61" s="4"/>
      <c r="G61" s="17"/>
      <c r="H61" s="4">
        <v>4</v>
      </c>
      <c r="I61" s="4">
        <f>H61*2.339</f>
        <v>9.3559999999999999</v>
      </c>
      <c r="J61" s="4"/>
      <c r="K61" s="4"/>
      <c r="L61" s="4"/>
      <c r="M61" s="4">
        <v>448</v>
      </c>
      <c r="N61" s="4">
        <f>M61*0.464</f>
        <v>207.87200000000001</v>
      </c>
      <c r="O61" s="5"/>
      <c r="P61" s="5"/>
      <c r="Q61" s="5"/>
      <c r="R61" s="5"/>
      <c r="S61" s="5"/>
      <c r="T61" s="5"/>
      <c r="U61" s="5"/>
      <c r="V61" s="5"/>
      <c r="W61" s="4">
        <v>2</v>
      </c>
      <c r="X61" s="4">
        <v>2</v>
      </c>
      <c r="Y61" s="4">
        <f>X61*7.163/1</f>
        <v>14.326000000000001</v>
      </c>
      <c r="Z61" s="5"/>
      <c r="AA61" s="5"/>
      <c r="AB61" s="5"/>
      <c r="AC61" s="5"/>
      <c r="AD61" s="4">
        <v>120</v>
      </c>
      <c r="AE61" s="4">
        <f>AD61*0.95</f>
        <v>114</v>
      </c>
      <c r="AF61" s="5"/>
      <c r="AG61" s="5"/>
      <c r="AH61" s="5"/>
      <c r="AI61" s="5"/>
      <c r="AJ61" s="5"/>
      <c r="AK61" s="5"/>
      <c r="AL61" s="5"/>
      <c r="AM61" s="5"/>
      <c r="AN61" s="4">
        <v>2</v>
      </c>
      <c r="AO61" s="4">
        <f>AN61*0.846</f>
        <v>1.6919999999999999</v>
      </c>
      <c r="AP61" s="5"/>
      <c r="AQ61" s="5"/>
      <c r="AR61" s="5"/>
      <c r="AS61" s="5"/>
      <c r="AT61" s="37" t="s">
        <v>116</v>
      </c>
    </row>
    <row r="62" spans="1:46" ht="20.100000000000001" customHeight="1" x14ac:dyDescent="0.25">
      <c r="A62" s="4">
        <v>56</v>
      </c>
      <c r="B62" s="19" t="s">
        <v>62</v>
      </c>
      <c r="C62" s="42"/>
      <c r="D62" s="26"/>
      <c r="E62" s="4"/>
      <c r="F62" s="4"/>
      <c r="G62" s="17"/>
      <c r="H62" s="4"/>
      <c r="I62" s="4"/>
      <c r="J62" s="4"/>
      <c r="K62" s="4"/>
      <c r="L62" s="4"/>
      <c r="M62" s="26">
        <v>1125</v>
      </c>
      <c r="N62" s="28">
        <f>M62*0.56</f>
        <v>630.00000000000011</v>
      </c>
      <c r="O62" s="5"/>
      <c r="P62" s="5"/>
      <c r="Q62" s="5"/>
      <c r="R62" s="5"/>
      <c r="S62" s="5"/>
      <c r="T62" s="5"/>
      <c r="U62" s="5"/>
      <c r="V62" s="5"/>
      <c r="W62" s="4">
        <f>'[1]Приложение 1'!AB39</f>
        <v>4</v>
      </c>
      <c r="X62" s="4">
        <f>'[1]Приложение 1'!AC39</f>
        <v>4</v>
      </c>
      <c r="Y62" s="4">
        <f>(W62+X62)*7.3</f>
        <v>58.4</v>
      </c>
      <c r="Z62" s="5"/>
      <c r="AA62" s="5"/>
      <c r="AB62" s="5"/>
      <c r="AC62" s="5"/>
      <c r="AD62" s="24">
        <f>'[1]Приложение 1'!AJ39</f>
        <v>112</v>
      </c>
      <c r="AE62" s="25">
        <f>AD62*0.3</f>
        <v>33.6</v>
      </c>
      <c r="AF62" s="5"/>
      <c r="AG62" s="5"/>
      <c r="AH62" s="5"/>
      <c r="AI62" s="31"/>
      <c r="AJ62" s="5"/>
      <c r="AK62" s="5"/>
      <c r="AL62" s="5"/>
      <c r="AM62" s="5"/>
      <c r="AN62" s="30"/>
      <c r="AO62" s="4"/>
      <c r="AP62" s="5"/>
      <c r="AQ62" s="5"/>
      <c r="AR62" s="5"/>
      <c r="AS62" s="5"/>
      <c r="AT62" s="37" t="s">
        <v>81</v>
      </c>
    </row>
    <row r="63" spans="1:46" ht="20.100000000000001" customHeight="1" x14ac:dyDescent="0.25">
      <c r="A63" s="4">
        <v>57</v>
      </c>
      <c r="B63" s="38" t="s">
        <v>103</v>
      </c>
      <c r="C63" s="41">
        <v>102</v>
      </c>
      <c r="D63" s="4">
        <f>C63*0.503</f>
        <v>51.305999999999997</v>
      </c>
      <c r="E63" s="4"/>
      <c r="F63" s="4"/>
      <c r="G63" s="17"/>
      <c r="H63" s="4">
        <v>8</v>
      </c>
      <c r="I63" s="4">
        <f>H63*2.339</f>
        <v>18.712</v>
      </c>
      <c r="J63" s="4"/>
      <c r="K63" s="4"/>
      <c r="L63" s="4"/>
      <c r="M63" s="4">
        <v>612</v>
      </c>
      <c r="N63" s="4">
        <f>M63*0.464</f>
        <v>283.96800000000002</v>
      </c>
      <c r="O63" s="5"/>
      <c r="P63" s="5"/>
      <c r="Q63" s="5"/>
      <c r="R63" s="5"/>
      <c r="S63" s="5"/>
      <c r="T63" s="5"/>
      <c r="U63" s="5"/>
      <c r="V63" s="5"/>
      <c r="W63" s="4">
        <v>3</v>
      </c>
      <c r="X63" s="4">
        <v>3</v>
      </c>
      <c r="Y63" s="4">
        <f>X63*7.163/1</f>
        <v>21.489000000000001</v>
      </c>
      <c r="Z63" s="5"/>
      <c r="AA63" s="5"/>
      <c r="AB63" s="5"/>
      <c r="AC63" s="5"/>
      <c r="AD63" s="4">
        <v>346</v>
      </c>
      <c r="AE63" s="4">
        <f>AD63*0.95</f>
        <v>328.7</v>
      </c>
      <c r="AF63" s="5"/>
      <c r="AG63" s="5"/>
      <c r="AH63" s="5"/>
      <c r="AI63" s="5"/>
      <c r="AJ63" s="5"/>
      <c r="AK63" s="5"/>
      <c r="AL63" s="5"/>
      <c r="AM63" s="5"/>
      <c r="AN63" s="4">
        <v>3</v>
      </c>
      <c r="AO63" s="4">
        <f>AN63*0.846</f>
        <v>2.5379999999999998</v>
      </c>
      <c r="AP63" s="5"/>
      <c r="AQ63" s="5"/>
      <c r="AR63" s="5"/>
      <c r="AS63" s="5"/>
      <c r="AT63" s="37" t="s">
        <v>116</v>
      </c>
    </row>
    <row r="64" spans="1:46" ht="20.100000000000001" customHeight="1" x14ac:dyDescent="0.25">
      <c r="A64" s="4">
        <v>58</v>
      </c>
      <c r="B64" s="38" t="s">
        <v>104</v>
      </c>
      <c r="C64" s="41">
        <v>477</v>
      </c>
      <c r="D64" s="4">
        <f>C64*0.503</f>
        <v>239.93100000000001</v>
      </c>
      <c r="E64" s="4"/>
      <c r="F64" s="4"/>
      <c r="G64" s="17"/>
      <c r="H64" s="4">
        <v>11</v>
      </c>
      <c r="I64" s="4">
        <f>H64*2.339</f>
        <v>25.728999999999999</v>
      </c>
      <c r="J64" s="4"/>
      <c r="K64" s="4"/>
      <c r="L64" s="4"/>
      <c r="M64" s="4">
        <v>2739</v>
      </c>
      <c r="N64" s="4">
        <f>M64*0.464</f>
        <v>1270.896</v>
      </c>
      <c r="O64" s="5"/>
      <c r="P64" s="5"/>
      <c r="Q64" s="5"/>
      <c r="R64" s="5"/>
      <c r="S64" s="5"/>
      <c r="T64" s="5"/>
      <c r="U64" s="5"/>
      <c r="V64" s="5"/>
      <c r="W64" s="4"/>
      <c r="X64" s="4"/>
      <c r="Y64" s="4"/>
      <c r="Z64" s="5"/>
      <c r="AA64" s="5"/>
      <c r="AB64" s="5"/>
      <c r="AC64" s="5"/>
      <c r="AD64" s="4">
        <v>551</v>
      </c>
      <c r="AE64" s="4">
        <f>AD64*0.95</f>
        <v>523.44999999999993</v>
      </c>
      <c r="AF64" s="5"/>
      <c r="AG64" s="5"/>
      <c r="AH64" s="5"/>
      <c r="AI64" s="5"/>
      <c r="AJ64" s="5"/>
      <c r="AK64" s="5"/>
      <c r="AL64" s="5"/>
      <c r="AM64" s="5"/>
      <c r="AN64" s="4">
        <v>7</v>
      </c>
      <c r="AO64" s="4">
        <f>AN64*0.846</f>
        <v>5.9219999999999997</v>
      </c>
      <c r="AP64" s="5"/>
      <c r="AQ64" s="5"/>
      <c r="AR64" s="5"/>
      <c r="AS64" s="5"/>
      <c r="AT64" s="37" t="s">
        <v>116</v>
      </c>
    </row>
    <row r="65" spans="1:46" ht="20.100000000000001" customHeight="1" x14ac:dyDescent="0.25">
      <c r="A65" s="4">
        <v>59</v>
      </c>
      <c r="B65" s="38" t="s">
        <v>105</v>
      </c>
      <c r="C65" s="41">
        <v>101</v>
      </c>
      <c r="D65" s="4">
        <f>C65*0.503</f>
        <v>50.802999999999997</v>
      </c>
      <c r="E65" s="4"/>
      <c r="F65" s="4"/>
      <c r="G65" s="17"/>
      <c r="H65" s="4">
        <v>8</v>
      </c>
      <c r="I65" s="4">
        <f>H65*2.339</f>
        <v>18.712</v>
      </c>
      <c r="J65" s="4"/>
      <c r="K65" s="4"/>
      <c r="L65" s="4"/>
      <c r="M65" s="4">
        <v>541</v>
      </c>
      <c r="N65" s="4">
        <f>M65*0.464</f>
        <v>251.024</v>
      </c>
      <c r="O65" s="5"/>
      <c r="P65" s="5"/>
      <c r="Q65" s="5"/>
      <c r="R65" s="5"/>
      <c r="S65" s="5"/>
      <c r="T65" s="5"/>
      <c r="U65" s="5"/>
      <c r="V65" s="5"/>
      <c r="W65" s="4">
        <v>2</v>
      </c>
      <c r="X65" s="4">
        <v>2</v>
      </c>
      <c r="Y65" s="4">
        <f>X65*7.163/1</f>
        <v>14.326000000000001</v>
      </c>
      <c r="Z65" s="5"/>
      <c r="AA65" s="5"/>
      <c r="AB65" s="5"/>
      <c r="AC65" s="5"/>
      <c r="AD65" s="4">
        <v>152</v>
      </c>
      <c r="AE65" s="4">
        <f>AD65*0.95</f>
        <v>144.4</v>
      </c>
      <c r="AF65" s="5"/>
      <c r="AG65" s="5"/>
      <c r="AH65" s="5"/>
      <c r="AI65" s="5"/>
      <c r="AJ65" s="5"/>
      <c r="AK65" s="5"/>
      <c r="AL65" s="5"/>
      <c r="AM65" s="5"/>
      <c r="AN65" s="4">
        <v>2</v>
      </c>
      <c r="AO65" s="4">
        <f>AN65*0.846</f>
        <v>1.6919999999999999</v>
      </c>
      <c r="AP65" s="5"/>
      <c r="AQ65" s="5"/>
      <c r="AR65" s="5"/>
      <c r="AS65" s="5"/>
      <c r="AT65" s="37" t="s">
        <v>116</v>
      </c>
    </row>
    <row r="66" spans="1:46" ht="20.100000000000001" customHeight="1" x14ac:dyDescent="0.25">
      <c r="A66" s="4">
        <v>60</v>
      </c>
      <c r="B66" s="38" t="s">
        <v>106</v>
      </c>
      <c r="C66" s="41">
        <v>206</v>
      </c>
      <c r="D66" s="4">
        <f>C66*0.503</f>
        <v>103.61799999999999</v>
      </c>
      <c r="E66" s="4"/>
      <c r="F66" s="4"/>
      <c r="G66" s="17"/>
      <c r="H66" s="4">
        <v>6</v>
      </c>
      <c r="I66" s="4">
        <f>H66*2.339</f>
        <v>14.033999999999999</v>
      </c>
      <c r="J66" s="4"/>
      <c r="K66" s="4"/>
      <c r="L66" s="4"/>
      <c r="M66" s="4">
        <v>826</v>
      </c>
      <c r="N66" s="4">
        <f>M66*0.464</f>
        <v>383.26400000000001</v>
      </c>
      <c r="O66" s="5"/>
      <c r="P66" s="5"/>
      <c r="Q66" s="5"/>
      <c r="R66" s="5"/>
      <c r="S66" s="5"/>
      <c r="T66" s="5"/>
      <c r="U66" s="5"/>
      <c r="V66" s="5"/>
      <c r="W66" s="4">
        <v>5</v>
      </c>
      <c r="X66" s="4">
        <v>5</v>
      </c>
      <c r="Y66" s="4">
        <f>X66*7.163/1</f>
        <v>35.814999999999998</v>
      </c>
      <c r="Z66" s="5"/>
      <c r="AA66" s="5"/>
      <c r="AB66" s="5"/>
      <c r="AC66" s="5"/>
      <c r="AD66" s="4">
        <v>87</v>
      </c>
      <c r="AE66" s="4">
        <f>AD66*0.95</f>
        <v>82.649999999999991</v>
      </c>
      <c r="AF66" s="5"/>
      <c r="AG66" s="5"/>
      <c r="AH66" s="5"/>
      <c r="AI66" s="5"/>
      <c r="AJ66" s="5"/>
      <c r="AK66" s="5"/>
      <c r="AL66" s="5"/>
      <c r="AM66" s="5"/>
      <c r="AN66" s="4">
        <v>4</v>
      </c>
      <c r="AO66" s="4">
        <f>AN66*0.846</f>
        <v>3.3839999999999999</v>
      </c>
      <c r="AP66" s="5"/>
      <c r="AQ66" s="5"/>
      <c r="AR66" s="5"/>
      <c r="AS66" s="5"/>
      <c r="AT66" s="37" t="s">
        <v>116</v>
      </c>
    </row>
    <row r="67" spans="1:46" ht="20.100000000000001" customHeight="1" x14ac:dyDescent="0.25">
      <c r="A67" s="4">
        <v>61</v>
      </c>
      <c r="B67" s="38" t="s">
        <v>107</v>
      </c>
      <c r="C67" s="41">
        <v>132</v>
      </c>
      <c r="D67" s="4">
        <f>C67*0.503</f>
        <v>66.396000000000001</v>
      </c>
      <c r="E67" s="4"/>
      <c r="F67" s="4"/>
      <c r="G67" s="17"/>
      <c r="H67" s="4">
        <v>9</v>
      </c>
      <c r="I67" s="4">
        <f>H67*2.339</f>
        <v>21.050999999999998</v>
      </c>
      <c r="J67" s="4"/>
      <c r="K67" s="4"/>
      <c r="L67" s="4"/>
      <c r="M67" s="4">
        <v>667</v>
      </c>
      <c r="N67" s="4">
        <f>M67*0.464</f>
        <v>309.488</v>
      </c>
      <c r="O67" s="5"/>
      <c r="P67" s="5"/>
      <c r="Q67" s="5"/>
      <c r="R67" s="5"/>
      <c r="S67" s="5"/>
      <c r="T67" s="5"/>
      <c r="U67" s="5"/>
      <c r="V67" s="5"/>
      <c r="W67" s="4">
        <v>3</v>
      </c>
      <c r="X67" s="4">
        <v>3</v>
      </c>
      <c r="Y67" s="4">
        <f>X67*7.163/1</f>
        <v>21.489000000000001</v>
      </c>
      <c r="Z67" s="5"/>
      <c r="AA67" s="5"/>
      <c r="AB67" s="5"/>
      <c r="AC67" s="5"/>
      <c r="AD67" s="4">
        <v>198</v>
      </c>
      <c r="AE67" s="4">
        <f>AD67*0.95</f>
        <v>188.1</v>
      </c>
      <c r="AF67" s="5"/>
      <c r="AG67" s="5"/>
      <c r="AH67" s="5"/>
      <c r="AI67" s="5"/>
      <c r="AJ67" s="5"/>
      <c r="AK67" s="5"/>
      <c r="AL67" s="5"/>
      <c r="AM67" s="5"/>
      <c r="AN67" s="4">
        <v>3</v>
      </c>
      <c r="AO67" s="4">
        <f>AN67*0.846</f>
        <v>2.5379999999999998</v>
      </c>
      <c r="AP67" s="5"/>
      <c r="AQ67" s="5"/>
      <c r="AR67" s="5"/>
      <c r="AS67" s="5"/>
      <c r="AT67" s="37" t="s">
        <v>116</v>
      </c>
    </row>
    <row r="68" spans="1:46" ht="20.100000000000001" customHeight="1" x14ac:dyDescent="0.25">
      <c r="A68" s="4">
        <v>62</v>
      </c>
      <c r="B68" s="20" t="s">
        <v>63</v>
      </c>
      <c r="C68" s="42">
        <f>'[1]Приложение 1'!D40</f>
        <v>150</v>
      </c>
      <c r="D68" s="25">
        <f>C68*0.37</f>
        <v>55.5</v>
      </c>
      <c r="E68" s="4"/>
      <c r="F68" s="4"/>
      <c r="G68" s="17"/>
      <c r="H68" s="4">
        <f>'[1]Приложение 1'!J40</f>
        <v>14</v>
      </c>
      <c r="I68" s="4">
        <f>H68*1.2</f>
        <v>16.8</v>
      </c>
      <c r="J68" s="4"/>
      <c r="K68" s="4"/>
      <c r="L68" s="4"/>
      <c r="M68" s="24"/>
      <c r="N68" s="4"/>
      <c r="O68" s="5"/>
      <c r="P68" s="5"/>
      <c r="Q68" s="5"/>
      <c r="R68" s="5"/>
      <c r="S68" s="5"/>
      <c r="T68" s="5"/>
      <c r="U68" s="5"/>
      <c r="V68" s="5"/>
      <c r="W68" s="4">
        <f>'[1]Приложение 1'!AB40</f>
        <v>4</v>
      </c>
      <c r="X68" s="4">
        <f>'[1]Приложение 1'!AC40</f>
        <v>4</v>
      </c>
      <c r="Y68" s="4">
        <f>(W68+X68)*7.3</f>
        <v>58.4</v>
      </c>
      <c r="Z68" s="5"/>
      <c r="AA68" s="5"/>
      <c r="AB68" s="5"/>
      <c r="AC68" s="5"/>
      <c r="AD68" s="24">
        <f>'[1]Приложение 1'!AJ40</f>
        <v>96</v>
      </c>
      <c r="AE68" s="25">
        <f>AD68*0.3</f>
        <v>28.799999999999997</v>
      </c>
      <c r="AF68" s="5"/>
      <c r="AG68" s="5"/>
      <c r="AH68" s="5"/>
      <c r="AI68" s="34"/>
      <c r="AJ68" s="5"/>
      <c r="AK68" s="5"/>
      <c r="AL68" s="5"/>
      <c r="AM68" s="5"/>
      <c r="AN68" s="30"/>
      <c r="AO68" s="4"/>
      <c r="AP68" s="5"/>
      <c r="AQ68" s="5"/>
      <c r="AR68" s="5"/>
      <c r="AS68" s="5"/>
      <c r="AT68" s="37" t="s">
        <v>81</v>
      </c>
    </row>
    <row r="69" spans="1:46" ht="20.100000000000001" customHeight="1" x14ac:dyDescent="0.25">
      <c r="A69" s="4">
        <v>63</v>
      </c>
      <c r="B69" s="21" t="s">
        <v>64</v>
      </c>
      <c r="C69" s="42">
        <f>'[1]Приложение 1'!D41</f>
        <v>340</v>
      </c>
      <c r="D69" s="25">
        <f>C69*0.37</f>
        <v>125.8</v>
      </c>
      <c r="E69" s="4"/>
      <c r="F69" s="4"/>
      <c r="G69" s="17"/>
      <c r="H69" s="4">
        <f>'[1]Приложение 1'!J41</f>
        <v>12</v>
      </c>
      <c r="I69" s="4">
        <f>H69*1.2</f>
        <v>14.399999999999999</v>
      </c>
      <c r="J69" s="4"/>
      <c r="K69" s="4"/>
      <c r="L69" s="4"/>
      <c r="M69" s="24">
        <f>'[1]Приложение 1'!P41</f>
        <v>554</v>
      </c>
      <c r="N69" s="28">
        <f>M69*0.56</f>
        <v>310.24</v>
      </c>
      <c r="O69" s="5"/>
      <c r="P69" s="5"/>
      <c r="Q69" s="5"/>
      <c r="R69" s="5"/>
      <c r="S69" s="5"/>
      <c r="T69" s="5"/>
      <c r="U69" s="5"/>
      <c r="V69" s="5"/>
      <c r="W69" s="4">
        <f>'[1]Приложение 1'!AB41</f>
        <v>2</v>
      </c>
      <c r="X69" s="4">
        <f>'[1]Приложение 1'!AC41</f>
        <v>2</v>
      </c>
      <c r="Y69" s="4">
        <f>(W69+X69)*7.3</f>
        <v>29.2</v>
      </c>
      <c r="Z69" s="5"/>
      <c r="AA69" s="5"/>
      <c r="AB69" s="5"/>
      <c r="AC69" s="5"/>
      <c r="AD69" s="24">
        <f>'[1]Приложение 1'!AJ41</f>
        <v>102</v>
      </c>
      <c r="AE69" s="25">
        <f>AD69*0.3</f>
        <v>30.599999999999998</v>
      </c>
      <c r="AF69" s="5"/>
      <c r="AG69" s="5"/>
      <c r="AH69" s="5"/>
      <c r="AI69" s="27">
        <v>2</v>
      </c>
      <c r="AJ69" s="27">
        <f>AI69*30</f>
        <v>60</v>
      </c>
      <c r="AK69" s="5"/>
      <c r="AL69" s="5"/>
      <c r="AM69" s="5"/>
      <c r="AN69" s="30"/>
      <c r="AO69" s="27"/>
      <c r="AP69" s="5"/>
      <c r="AQ69" s="5"/>
      <c r="AR69" s="5"/>
      <c r="AS69" s="5"/>
      <c r="AT69" s="37" t="s">
        <v>81</v>
      </c>
    </row>
    <row r="70" spans="1:46" ht="20.100000000000001" customHeight="1" x14ac:dyDescent="0.25">
      <c r="A70" s="4">
        <v>64</v>
      </c>
      <c r="B70" s="21" t="s">
        <v>65</v>
      </c>
      <c r="C70" s="42">
        <f>'[1]Приложение 1'!D42</f>
        <v>410</v>
      </c>
      <c r="D70" s="25">
        <f>C70*0.37</f>
        <v>151.69999999999999</v>
      </c>
      <c r="E70" s="4"/>
      <c r="F70" s="4"/>
      <c r="G70" s="17"/>
      <c r="H70" s="4"/>
      <c r="I70" s="4"/>
      <c r="J70" s="4"/>
      <c r="K70" s="4"/>
      <c r="L70" s="4"/>
      <c r="M70" s="24">
        <f>'[1]Приложение 1'!P42</f>
        <v>650</v>
      </c>
      <c r="N70" s="28">
        <f>M70*0.56</f>
        <v>364.00000000000006</v>
      </c>
      <c r="O70" s="5"/>
      <c r="P70" s="5"/>
      <c r="Q70" s="5"/>
      <c r="R70" s="5"/>
      <c r="S70" s="5"/>
      <c r="T70" s="5"/>
      <c r="U70" s="5"/>
      <c r="V70" s="5"/>
      <c r="W70" s="4">
        <f>'[1]Приложение 1'!AB42</f>
        <v>2</v>
      </c>
      <c r="X70" s="4">
        <f>'[1]Приложение 1'!AC42</f>
        <v>2</v>
      </c>
      <c r="Y70" s="4">
        <f>(W70+X70)*7.3</f>
        <v>29.2</v>
      </c>
      <c r="Z70" s="5"/>
      <c r="AA70" s="5"/>
      <c r="AB70" s="5"/>
      <c r="AC70" s="5"/>
      <c r="AD70" s="24">
        <f>'[1]Приложение 1'!AJ42</f>
        <v>181</v>
      </c>
      <c r="AE70" s="25">
        <f>AD70*0.3</f>
        <v>54.3</v>
      </c>
      <c r="AF70" s="5"/>
      <c r="AG70" s="5"/>
      <c r="AH70" s="5"/>
      <c r="AI70" s="27">
        <v>2</v>
      </c>
      <c r="AJ70" s="27">
        <f>AI70*30</f>
        <v>60</v>
      </c>
      <c r="AK70" s="5"/>
      <c r="AL70" s="5"/>
      <c r="AM70" s="5"/>
      <c r="AN70" s="30"/>
      <c r="AO70" s="27"/>
      <c r="AP70" s="5"/>
      <c r="AQ70" s="5"/>
      <c r="AR70" s="5"/>
      <c r="AS70" s="5"/>
      <c r="AT70" s="37" t="s">
        <v>81</v>
      </c>
    </row>
    <row r="71" spans="1:46" ht="20.100000000000001" customHeight="1" x14ac:dyDescent="0.25">
      <c r="A71" s="4">
        <v>65</v>
      </c>
      <c r="B71" s="38" t="s">
        <v>108</v>
      </c>
      <c r="C71" s="41">
        <v>70</v>
      </c>
      <c r="D71" s="4">
        <f>C71*0.503</f>
        <v>35.21</v>
      </c>
      <c r="E71" s="4"/>
      <c r="F71" s="4"/>
      <c r="G71" s="17"/>
      <c r="H71" s="4" t="s">
        <v>115</v>
      </c>
      <c r="I71" s="4"/>
      <c r="J71" s="4"/>
      <c r="K71" s="4"/>
      <c r="L71" s="4"/>
      <c r="M71" s="4">
        <v>304</v>
      </c>
      <c r="N71" s="4">
        <f>M71*0.464</f>
        <v>141.05600000000001</v>
      </c>
      <c r="O71" s="5"/>
      <c r="P71" s="5"/>
      <c r="Q71" s="5"/>
      <c r="R71" s="5"/>
      <c r="S71" s="5"/>
      <c r="T71" s="5"/>
      <c r="U71" s="5"/>
      <c r="V71" s="5"/>
      <c r="W71" s="4">
        <v>1</v>
      </c>
      <c r="X71" s="4">
        <v>1</v>
      </c>
      <c r="Y71" s="4">
        <f>X71*7.163/1</f>
        <v>7.1630000000000003</v>
      </c>
      <c r="Z71" s="5"/>
      <c r="AA71" s="5"/>
      <c r="AB71" s="5"/>
      <c r="AC71" s="5"/>
      <c r="AD71" s="4">
        <v>205.2</v>
      </c>
      <c r="AE71" s="4">
        <f>AD71*0.95</f>
        <v>194.93999999999997</v>
      </c>
      <c r="AF71" s="5"/>
      <c r="AG71" s="5"/>
      <c r="AH71" s="5"/>
      <c r="AI71" s="5"/>
      <c r="AJ71" s="5"/>
      <c r="AK71" s="5"/>
      <c r="AL71" s="5"/>
      <c r="AM71" s="5"/>
      <c r="AN71" s="4">
        <v>2</v>
      </c>
      <c r="AO71" s="4">
        <f>AN71*0.846</f>
        <v>1.6919999999999999</v>
      </c>
      <c r="AP71" s="5"/>
      <c r="AQ71" s="5"/>
      <c r="AR71" s="5"/>
      <c r="AS71" s="5"/>
      <c r="AT71" s="37" t="s">
        <v>116</v>
      </c>
    </row>
    <row r="72" spans="1:46" ht="20.100000000000001" customHeight="1" x14ac:dyDescent="0.25">
      <c r="A72" s="4">
        <v>66</v>
      </c>
      <c r="B72" s="38" t="s">
        <v>109</v>
      </c>
      <c r="C72" s="41">
        <v>120</v>
      </c>
      <c r="D72" s="4">
        <f>C72*0.503</f>
        <v>60.36</v>
      </c>
      <c r="E72" s="4"/>
      <c r="F72" s="4"/>
      <c r="G72" s="17"/>
      <c r="H72" s="4">
        <v>2</v>
      </c>
      <c r="I72" s="4">
        <f>H72*2.339</f>
        <v>4.6779999999999999</v>
      </c>
      <c r="J72" s="4"/>
      <c r="K72" s="4"/>
      <c r="L72" s="4"/>
      <c r="M72" s="4">
        <v>508</v>
      </c>
      <c r="N72" s="4">
        <f>M72*0.464</f>
        <v>235.71200000000002</v>
      </c>
      <c r="O72" s="5"/>
      <c r="P72" s="5"/>
      <c r="Q72" s="5"/>
      <c r="R72" s="5"/>
      <c r="S72" s="5"/>
      <c r="T72" s="5"/>
      <c r="U72" s="5"/>
      <c r="V72" s="5"/>
      <c r="W72" s="4">
        <v>2</v>
      </c>
      <c r="X72" s="4">
        <v>2</v>
      </c>
      <c r="Y72" s="4">
        <f>X72*7.163/1</f>
        <v>14.326000000000001</v>
      </c>
      <c r="Z72" s="5"/>
      <c r="AA72" s="5"/>
      <c r="AB72" s="5"/>
      <c r="AC72" s="5"/>
      <c r="AD72" s="4">
        <v>190</v>
      </c>
      <c r="AE72" s="4">
        <f>AD72*0.95</f>
        <v>180.5</v>
      </c>
      <c r="AF72" s="5"/>
      <c r="AG72" s="5"/>
      <c r="AH72" s="5"/>
      <c r="AI72" s="5"/>
      <c r="AJ72" s="5"/>
      <c r="AK72" s="5"/>
      <c r="AL72" s="5"/>
      <c r="AM72" s="5"/>
      <c r="AN72" s="4">
        <v>2</v>
      </c>
      <c r="AO72" s="4">
        <f>AN72*0.846</f>
        <v>1.6919999999999999</v>
      </c>
      <c r="AP72" s="5"/>
      <c r="AQ72" s="5"/>
      <c r="AR72" s="5"/>
      <c r="AS72" s="5"/>
      <c r="AT72" s="37" t="s">
        <v>116</v>
      </c>
    </row>
    <row r="73" spans="1:46" ht="20.100000000000001" customHeight="1" x14ac:dyDescent="0.25">
      <c r="A73" s="4">
        <v>67</v>
      </c>
      <c r="B73" s="38" t="s">
        <v>110</v>
      </c>
      <c r="C73" s="41">
        <v>70</v>
      </c>
      <c r="D73" s="4">
        <f>C73*0.503</f>
        <v>35.21</v>
      </c>
      <c r="E73" s="4"/>
      <c r="F73" s="4"/>
      <c r="G73" s="17"/>
      <c r="H73" s="4">
        <v>2</v>
      </c>
      <c r="I73" s="4">
        <f>H73*2.339</f>
        <v>4.6779999999999999</v>
      </c>
      <c r="J73" s="4"/>
      <c r="K73" s="4"/>
      <c r="L73" s="4"/>
      <c r="M73" s="4">
        <v>482</v>
      </c>
      <c r="N73" s="4">
        <f>M73*0.464</f>
        <v>223.64800000000002</v>
      </c>
      <c r="O73" s="5"/>
      <c r="P73" s="5"/>
      <c r="Q73" s="5"/>
      <c r="R73" s="5"/>
      <c r="S73" s="5"/>
      <c r="T73" s="5"/>
      <c r="U73" s="5"/>
      <c r="V73" s="5"/>
      <c r="W73" s="4">
        <v>2</v>
      </c>
      <c r="X73" s="4">
        <v>2</v>
      </c>
      <c r="Y73" s="4">
        <f>X73*7.163/1</f>
        <v>14.326000000000001</v>
      </c>
      <c r="Z73" s="5"/>
      <c r="AA73" s="5"/>
      <c r="AB73" s="5"/>
      <c r="AC73" s="5"/>
      <c r="AD73" s="4">
        <v>302.39999999999998</v>
      </c>
      <c r="AE73" s="4">
        <f>AD73*0.95</f>
        <v>287.27999999999997</v>
      </c>
      <c r="AF73" s="5"/>
      <c r="AG73" s="5"/>
      <c r="AH73" s="5"/>
      <c r="AI73" s="5"/>
      <c r="AJ73" s="5"/>
      <c r="AK73" s="5"/>
      <c r="AL73" s="5"/>
      <c r="AM73" s="5"/>
      <c r="AN73" s="4">
        <v>1</v>
      </c>
      <c r="AO73" s="4">
        <f>AN73*0.846</f>
        <v>0.84599999999999997</v>
      </c>
      <c r="AP73" s="5"/>
      <c r="AQ73" s="5"/>
      <c r="AR73" s="5"/>
      <c r="AS73" s="5"/>
      <c r="AT73" s="37" t="s">
        <v>116</v>
      </c>
    </row>
    <row r="74" spans="1:46" ht="20.100000000000001" customHeight="1" x14ac:dyDescent="0.25">
      <c r="A74" s="4">
        <v>68</v>
      </c>
      <c r="B74" s="39" t="s">
        <v>111</v>
      </c>
      <c r="C74" s="41">
        <v>70</v>
      </c>
      <c r="D74" s="4">
        <f>C74*0.503</f>
        <v>35.21</v>
      </c>
      <c r="E74" s="4"/>
      <c r="F74" s="4"/>
      <c r="G74" s="17"/>
      <c r="H74" s="4">
        <v>2</v>
      </c>
      <c r="I74" s="4">
        <f>H74*2.339</f>
        <v>4.6779999999999999</v>
      </c>
      <c r="J74" s="4"/>
      <c r="K74" s="4"/>
      <c r="L74" s="4"/>
      <c r="M74" s="4">
        <v>274</v>
      </c>
      <c r="N74" s="4">
        <f>M74*0.464</f>
        <v>127.13600000000001</v>
      </c>
      <c r="O74" s="5"/>
      <c r="P74" s="5"/>
      <c r="Q74" s="5"/>
      <c r="R74" s="5"/>
      <c r="S74" s="5"/>
      <c r="T74" s="5"/>
      <c r="U74" s="5"/>
      <c r="V74" s="5"/>
      <c r="W74" s="4">
        <v>1</v>
      </c>
      <c r="X74" s="4">
        <v>1</v>
      </c>
      <c r="Y74" s="4">
        <f>X74*7.163/1</f>
        <v>7.1630000000000003</v>
      </c>
      <c r="Z74" s="5"/>
      <c r="AA74" s="5"/>
      <c r="AB74" s="5"/>
      <c r="AC74" s="5"/>
      <c r="AD74" s="4">
        <v>410.4</v>
      </c>
      <c r="AE74" s="4">
        <f>AD74*0.95</f>
        <v>389.87999999999994</v>
      </c>
      <c r="AF74" s="5"/>
      <c r="AG74" s="5"/>
      <c r="AH74" s="5"/>
      <c r="AI74" s="5"/>
      <c r="AJ74" s="5"/>
      <c r="AK74" s="5"/>
      <c r="AL74" s="5"/>
      <c r="AM74" s="5"/>
      <c r="AN74" s="4">
        <v>2</v>
      </c>
      <c r="AO74" s="4">
        <f>AN74*0.846</f>
        <v>1.6919999999999999</v>
      </c>
      <c r="AP74" s="5"/>
      <c r="AQ74" s="5"/>
      <c r="AR74" s="5"/>
      <c r="AS74" s="5"/>
      <c r="AT74" s="37" t="s">
        <v>116</v>
      </c>
    </row>
    <row r="75" spans="1:46" ht="20.100000000000001" customHeight="1" x14ac:dyDescent="0.25">
      <c r="A75" s="4">
        <v>69</v>
      </c>
      <c r="B75" s="20" t="s">
        <v>66</v>
      </c>
      <c r="C75" s="42">
        <f>'[1]Приложение 1'!D43</f>
        <v>140</v>
      </c>
      <c r="D75" s="25">
        <f>C75*0.37</f>
        <v>51.8</v>
      </c>
      <c r="E75" s="4"/>
      <c r="F75" s="4"/>
      <c r="G75" s="17"/>
      <c r="H75" s="4">
        <f>'[1]Приложение 1'!J43</f>
        <v>13</v>
      </c>
      <c r="I75" s="4">
        <f>H75*1.2</f>
        <v>15.6</v>
      </c>
      <c r="J75" s="4"/>
      <c r="K75" s="4"/>
      <c r="L75" s="4"/>
      <c r="M75" s="24"/>
      <c r="N75" s="28"/>
      <c r="O75" s="5"/>
      <c r="P75" s="5"/>
      <c r="Q75" s="5"/>
      <c r="R75" s="5"/>
      <c r="S75" s="5"/>
      <c r="T75" s="5"/>
      <c r="U75" s="5"/>
      <c r="V75" s="5"/>
      <c r="W75" s="4">
        <f>'[1]Приложение 1'!AB43</f>
        <v>4</v>
      </c>
      <c r="X75" s="4">
        <f>'[1]Приложение 1'!AC43</f>
        <v>4</v>
      </c>
      <c r="Y75" s="4">
        <f>(W75+X75)*7.3</f>
        <v>58.4</v>
      </c>
      <c r="Z75" s="5"/>
      <c r="AA75" s="5"/>
      <c r="AB75" s="5"/>
      <c r="AC75" s="5"/>
      <c r="AD75" s="24">
        <f>'[1]Приложение 1'!AJ43</f>
        <v>289.75</v>
      </c>
      <c r="AE75" s="25">
        <f>AD75*0.3</f>
        <v>86.924999999999997</v>
      </c>
      <c r="AF75" s="5"/>
      <c r="AG75" s="5"/>
      <c r="AH75" s="5"/>
      <c r="AI75" s="32">
        <v>1</v>
      </c>
      <c r="AJ75" s="27">
        <f>AI75*30</f>
        <v>30</v>
      </c>
      <c r="AK75" s="5"/>
      <c r="AL75" s="5"/>
      <c r="AM75" s="5"/>
      <c r="AN75" s="30"/>
      <c r="AO75" s="27"/>
      <c r="AP75" s="5"/>
      <c r="AQ75" s="5"/>
      <c r="AR75" s="5"/>
      <c r="AS75" s="5"/>
      <c r="AT75" s="37" t="s">
        <v>81</v>
      </c>
    </row>
    <row r="76" spans="1:46" ht="20.100000000000001" customHeight="1" x14ac:dyDescent="0.25">
      <c r="A76" s="4">
        <v>70</v>
      </c>
      <c r="B76" s="19" t="s">
        <v>67</v>
      </c>
      <c r="C76" s="42">
        <f>'[1]Приложение 1'!D44</f>
        <v>158</v>
      </c>
      <c r="D76" s="25">
        <f>C76*0.37</f>
        <v>58.46</v>
      </c>
      <c r="E76" s="4"/>
      <c r="F76" s="4"/>
      <c r="G76" s="17"/>
      <c r="H76" s="4">
        <f>'[1]Приложение 1'!J44</f>
        <v>12</v>
      </c>
      <c r="I76" s="4">
        <f>H76*1.2</f>
        <v>14.399999999999999</v>
      </c>
      <c r="J76" s="4"/>
      <c r="K76" s="4"/>
      <c r="L76" s="4"/>
      <c r="M76" s="24">
        <f>'[1]Приложение 1'!P44</f>
        <v>514.36</v>
      </c>
      <c r="N76" s="28">
        <f>M76*0.56</f>
        <v>288.04160000000002</v>
      </c>
      <c r="O76" s="5"/>
      <c r="P76" s="5"/>
      <c r="Q76" s="5"/>
      <c r="R76" s="5"/>
      <c r="S76" s="5"/>
      <c r="T76" s="5"/>
      <c r="U76" s="5"/>
      <c r="V76" s="5"/>
      <c r="W76" s="4">
        <f>'[1]Приложение 1'!AB44</f>
        <v>2</v>
      </c>
      <c r="X76" s="4">
        <f>'[1]Приложение 1'!AC44</f>
        <v>2</v>
      </c>
      <c r="Y76" s="4">
        <f>(W76+X76)*7.3</f>
        <v>29.2</v>
      </c>
      <c r="Z76" s="5"/>
      <c r="AA76" s="5"/>
      <c r="AB76" s="5"/>
      <c r="AC76" s="5"/>
      <c r="AD76" s="24">
        <f>'[1]Приложение 1'!AJ44</f>
        <v>229.5</v>
      </c>
      <c r="AE76" s="25">
        <f>AD76*0.3</f>
        <v>68.849999999999994</v>
      </c>
      <c r="AF76" s="5"/>
      <c r="AG76" s="5"/>
      <c r="AH76" s="5"/>
      <c r="AI76" s="30"/>
      <c r="AJ76" s="5"/>
      <c r="AK76" s="5"/>
      <c r="AL76" s="5"/>
      <c r="AM76" s="5"/>
      <c r="AN76" s="30">
        <f>'[1]Приложение 1'!AV44</f>
        <v>2</v>
      </c>
      <c r="AO76" s="4">
        <f>AN76*7.5</f>
        <v>15</v>
      </c>
      <c r="AP76" s="5"/>
      <c r="AQ76" s="5"/>
      <c r="AR76" s="5"/>
      <c r="AS76" s="5"/>
      <c r="AT76" s="37" t="s">
        <v>81</v>
      </c>
    </row>
    <row r="77" spans="1:46" ht="20.100000000000001" customHeight="1" x14ac:dyDescent="0.25">
      <c r="A77" s="4">
        <v>71</v>
      </c>
      <c r="B77" s="38" t="s">
        <v>112</v>
      </c>
      <c r="C77" s="41">
        <v>86</v>
      </c>
      <c r="D77" s="4">
        <f>C77*0.503</f>
        <v>43.258000000000003</v>
      </c>
      <c r="E77" s="4"/>
      <c r="F77" s="4"/>
      <c r="G77" s="17"/>
      <c r="H77" s="4">
        <v>5</v>
      </c>
      <c r="I77" s="4">
        <f>H77*2.339</f>
        <v>11.695</v>
      </c>
      <c r="J77" s="4"/>
      <c r="K77" s="4"/>
      <c r="L77" s="4"/>
      <c r="M77" s="4">
        <v>420</v>
      </c>
      <c r="N77" s="4">
        <f>M77*0.464</f>
        <v>194.88000000000002</v>
      </c>
      <c r="O77" s="5"/>
      <c r="P77" s="5"/>
      <c r="Q77" s="5"/>
      <c r="R77" s="5"/>
      <c r="S77" s="5"/>
      <c r="T77" s="5"/>
      <c r="U77" s="5"/>
      <c r="V77" s="5"/>
      <c r="W77" s="4">
        <v>2</v>
      </c>
      <c r="X77" s="4">
        <v>2</v>
      </c>
      <c r="Y77" s="4">
        <f>X77*7.163/1</f>
        <v>14.326000000000001</v>
      </c>
      <c r="Z77" s="5"/>
      <c r="AA77" s="5"/>
      <c r="AB77" s="5"/>
      <c r="AC77" s="5"/>
      <c r="AD77" s="4">
        <v>44</v>
      </c>
      <c r="AE77" s="4">
        <f>AD77*0.95</f>
        <v>41.8</v>
      </c>
      <c r="AF77" s="5"/>
      <c r="AG77" s="5"/>
      <c r="AH77" s="5"/>
      <c r="AI77" s="5"/>
      <c r="AJ77" s="5"/>
      <c r="AK77" s="5"/>
      <c r="AL77" s="5"/>
      <c r="AM77" s="5"/>
      <c r="AN77" s="4">
        <v>2</v>
      </c>
      <c r="AO77" s="4">
        <f>AN77*0.846</f>
        <v>1.6919999999999999</v>
      </c>
      <c r="AP77" s="5"/>
      <c r="AQ77" s="5"/>
      <c r="AR77" s="5"/>
      <c r="AS77" s="5"/>
      <c r="AT77" s="37" t="s">
        <v>116</v>
      </c>
    </row>
    <row r="78" spans="1:46" ht="20.100000000000001" customHeight="1" x14ac:dyDescent="0.25">
      <c r="A78" s="4">
        <v>72</v>
      </c>
      <c r="B78" s="38" t="s">
        <v>113</v>
      </c>
      <c r="C78" s="41">
        <v>285</v>
      </c>
      <c r="D78" s="4">
        <f>C78*0.503</f>
        <v>143.35499999999999</v>
      </c>
      <c r="E78" s="4"/>
      <c r="F78" s="4"/>
      <c r="G78" s="17"/>
      <c r="H78" s="4">
        <v>8</v>
      </c>
      <c r="I78" s="4">
        <f>H78*2.339</f>
        <v>18.712</v>
      </c>
      <c r="J78" s="4"/>
      <c r="K78" s="4"/>
      <c r="L78" s="4"/>
      <c r="M78" s="4">
        <v>1380</v>
      </c>
      <c r="N78" s="4">
        <f>M78*0.464</f>
        <v>640.32000000000005</v>
      </c>
      <c r="O78" s="5"/>
      <c r="P78" s="5"/>
      <c r="Q78" s="5"/>
      <c r="R78" s="5"/>
      <c r="S78" s="5"/>
      <c r="T78" s="5"/>
      <c r="U78" s="5"/>
      <c r="V78" s="5"/>
      <c r="W78" s="4"/>
      <c r="X78" s="4"/>
      <c r="Y78" s="4"/>
      <c r="Z78" s="5"/>
      <c r="AA78" s="5"/>
      <c r="AB78" s="5"/>
      <c r="AC78" s="5"/>
      <c r="AD78" s="4">
        <v>66</v>
      </c>
      <c r="AE78" s="4">
        <f>AD78*0.95</f>
        <v>62.699999999999996</v>
      </c>
      <c r="AF78" s="5"/>
      <c r="AG78" s="5"/>
      <c r="AH78" s="5"/>
      <c r="AI78" s="5"/>
      <c r="AJ78" s="5"/>
      <c r="AK78" s="5"/>
      <c r="AL78" s="5"/>
      <c r="AM78" s="5"/>
      <c r="AN78" s="4">
        <v>3</v>
      </c>
      <c r="AO78" s="4">
        <f>AN78*0.846</f>
        <v>2.5379999999999998</v>
      </c>
      <c r="AP78" s="5"/>
      <c r="AQ78" s="5"/>
      <c r="AR78" s="5"/>
      <c r="AS78" s="5"/>
      <c r="AT78" s="37" t="s">
        <v>116</v>
      </c>
    </row>
    <row r="79" spans="1:46" ht="20.100000000000001" customHeight="1" x14ac:dyDescent="0.25">
      <c r="A79" s="4">
        <v>73</v>
      </c>
      <c r="B79" s="19" t="s">
        <v>68</v>
      </c>
      <c r="C79" s="42">
        <f>'[1]Приложение 1'!D45</f>
        <v>249</v>
      </c>
      <c r="D79" s="25">
        <f t="shared" ref="D79:D87" si="15">C79*0.37</f>
        <v>92.13</v>
      </c>
      <c r="E79" s="4"/>
      <c r="F79" s="4"/>
      <c r="G79" s="17"/>
      <c r="H79" s="4"/>
      <c r="I79" s="4"/>
      <c r="J79" s="4"/>
      <c r="K79" s="4"/>
      <c r="L79" s="4"/>
      <c r="M79" s="24"/>
      <c r="N79" s="4"/>
      <c r="O79" s="5"/>
      <c r="P79" s="5"/>
      <c r="Q79" s="5"/>
      <c r="R79" s="5"/>
      <c r="S79" s="5"/>
      <c r="T79" s="5"/>
      <c r="U79" s="5"/>
      <c r="V79" s="5"/>
      <c r="W79" s="4">
        <f>'[1]Приложение 1'!AB45</f>
        <v>6</v>
      </c>
      <c r="X79" s="4">
        <f>'[1]Приложение 1'!AC45</f>
        <v>6</v>
      </c>
      <c r="Y79" s="4">
        <f t="shared" ref="Y79:Y85" si="16">(W79+X79)*7.3</f>
        <v>87.6</v>
      </c>
      <c r="Z79" s="5"/>
      <c r="AA79" s="5"/>
      <c r="AB79" s="5"/>
      <c r="AC79" s="5"/>
      <c r="AD79" s="24">
        <f>'[1]Приложение 1'!AJ45</f>
        <v>555.79999999999995</v>
      </c>
      <c r="AE79" s="25">
        <f t="shared" ref="AE79:AE87" si="17">AD79*0.3</f>
        <v>166.73999999999998</v>
      </c>
      <c r="AF79" s="5"/>
      <c r="AG79" s="5"/>
      <c r="AH79" s="5"/>
      <c r="AI79" s="30"/>
      <c r="AJ79" s="5"/>
      <c r="AK79" s="5"/>
      <c r="AL79" s="5"/>
      <c r="AM79" s="5"/>
      <c r="AN79" s="30"/>
      <c r="AO79" s="4"/>
      <c r="AP79" s="5"/>
      <c r="AQ79" s="5"/>
      <c r="AR79" s="5"/>
      <c r="AS79" s="5"/>
      <c r="AT79" s="37" t="s">
        <v>81</v>
      </c>
    </row>
    <row r="80" spans="1:46" ht="20.100000000000001" customHeight="1" x14ac:dyDescent="0.25">
      <c r="A80" s="4">
        <v>74</v>
      </c>
      <c r="B80" s="19" t="s">
        <v>69</v>
      </c>
      <c r="C80" s="42">
        <f>'[1]Приложение 1'!D46</f>
        <v>90</v>
      </c>
      <c r="D80" s="25">
        <f t="shared" si="15"/>
        <v>33.299999999999997</v>
      </c>
      <c r="E80" s="4"/>
      <c r="F80" s="4"/>
      <c r="G80" s="17"/>
      <c r="H80" s="4">
        <f>'[1]Приложение 1'!J46</f>
        <v>11</v>
      </c>
      <c r="I80" s="4">
        <f>H80*1.2</f>
        <v>13.2</v>
      </c>
      <c r="J80" s="4"/>
      <c r="K80" s="4"/>
      <c r="L80" s="4"/>
      <c r="M80" s="24"/>
      <c r="N80" s="4"/>
      <c r="O80" s="5"/>
      <c r="P80" s="5"/>
      <c r="Q80" s="5"/>
      <c r="R80" s="5"/>
      <c r="S80" s="5"/>
      <c r="T80" s="5"/>
      <c r="U80" s="5"/>
      <c r="V80" s="5"/>
      <c r="W80" s="4">
        <f>'[1]Приложение 1'!AB46</f>
        <v>2</v>
      </c>
      <c r="X80" s="4">
        <f>'[1]Приложение 1'!AC46</f>
        <v>2</v>
      </c>
      <c r="Y80" s="4">
        <f t="shared" si="16"/>
        <v>29.2</v>
      </c>
      <c r="Z80" s="5"/>
      <c r="AA80" s="5"/>
      <c r="AB80" s="5"/>
      <c r="AC80" s="5"/>
      <c r="AD80" s="24">
        <f>'[1]Приложение 1'!AJ46</f>
        <v>163.5</v>
      </c>
      <c r="AE80" s="25">
        <f t="shared" si="17"/>
        <v>49.05</v>
      </c>
      <c r="AF80" s="5"/>
      <c r="AG80" s="5"/>
      <c r="AH80" s="5"/>
      <c r="AI80" s="30"/>
      <c r="AJ80" s="5"/>
      <c r="AK80" s="5"/>
      <c r="AL80" s="5"/>
      <c r="AM80" s="5"/>
      <c r="AN80" s="30"/>
      <c r="AO80" s="4"/>
      <c r="AP80" s="5"/>
      <c r="AQ80" s="5"/>
      <c r="AR80" s="5"/>
      <c r="AS80" s="5"/>
      <c r="AT80" s="37" t="s">
        <v>81</v>
      </c>
    </row>
    <row r="81" spans="1:46" ht="20.100000000000001" customHeight="1" x14ac:dyDescent="0.25">
      <c r="A81" s="4">
        <v>75</v>
      </c>
      <c r="B81" s="19" t="s">
        <v>70</v>
      </c>
      <c r="C81" s="42">
        <f>'[1]Приложение 1'!D47</f>
        <v>470</v>
      </c>
      <c r="D81" s="25">
        <f t="shared" si="15"/>
        <v>173.9</v>
      </c>
      <c r="E81" s="4"/>
      <c r="F81" s="4"/>
      <c r="G81" s="17"/>
      <c r="H81" s="4">
        <f>'[1]Приложение 1'!J47</f>
        <v>12</v>
      </c>
      <c r="I81" s="4">
        <f>H81*1.2</f>
        <v>14.399999999999999</v>
      </c>
      <c r="J81" s="4"/>
      <c r="K81" s="4"/>
      <c r="L81" s="4"/>
      <c r="M81" s="24">
        <f>'[1]Приложение 1'!P47</f>
        <v>919</v>
      </c>
      <c r="N81" s="28">
        <f>M81*0.56</f>
        <v>514.6400000000001</v>
      </c>
      <c r="O81" s="5"/>
      <c r="P81" s="5"/>
      <c r="Q81" s="5"/>
      <c r="R81" s="5"/>
      <c r="S81" s="5"/>
      <c r="T81" s="5"/>
      <c r="U81" s="5"/>
      <c r="V81" s="5"/>
      <c r="W81" s="4">
        <f>'[1]Приложение 1'!AB47</f>
        <v>4</v>
      </c>
      <c r="X81" s="4">
        <f>'[1]Приложение 1'!AC47</f>
        <v>4</v>
      </c>
      <c r="Y81" s="4">
        <f t="shared" si="16"/>
        <v>58.4</v>
      </c>
      <c r="Z81" s="5"/>
      <c r="AA81" s="5"/>
      <c r="AB81" s="5"/>
      <c r="AC81" s="5"/>
      <c r="AD81" s="24">
        <f>'[1]Приложение 1'!AJ47</f>
        <v>515.5</v>
      </c>
      <c r="AE81" s="25">
        <f t="shared" si="17"/>
        <v>154.65</v>
      </c>
      <c r="AF81" s="5"/>
      <c r="AG81" s="5"/>
      <c r="AH81" s="5"/>
      <c r="AI81" s="30"/>
      <c r="AJ81" s="5"/>
      <c r="AK81" s="5"/>
      <c r="AL81" s="5"/>
      <c r="AM81" s="5"/>
      <c r="AN81" s="30">
        <f>'[1]Приложение 1'!AV47</f>
        <v>3</v>
      </c>
      <c r="AO81" s="4">
        <f>AN81*7.5</f>
        <v>22.5</v>
      </c>
      <c r="AP81" s="5"/>
      <c r="AQ81" s="5"/>
      <c r="AR81" s="5"/>
      <c r="AS81" s="5"/>
      <c r="AT81" s="37" t="s">
        <v>81</v>
      </c>
    </row>
    <row r="82" spans="1:46" ht="20.100000000000001" customHeight="1" x14ac:dyDescent="0.25">
      <c r="A82" s="4">
        <v>76</v>
      </c>
      <c r="B82" s="19" t="s">
        <v>71</v>
      </c>
      <c r="C82" s="42">
        <f>'[1]Приложение 1'!D48</f>
        <v>190</v>
      </c>
      <c r="D82" s="25">
        <f t="shared" si="15"/>
        <v>70.3</v>
      </c>
      <c r="E82" s="4"/>
      <c r="F82" s="4"/>
      <c r="G82" s="17"/>
      <c r="H82" s="4"/>
      <c r="I82" s="4"/>
      <c r="J82" s="4"/>
      <c r="K82" s="4"/>
      <c r="L82" s="4"/>
      <c r="M82" s="24">
        <f>'[1]Приложение 1'!P48</f>
        <v>611</v>
      </c>
      <c r="N82" s="28">
        <f>M82*0.56</f>
        <v>342.16</v>
      </c>
      <c r="O82" s="5"/>
      <c r="P82" s="5"/>
      <c r="Q82" s="5"/>
      <c r="R82" s="5"/>
      <c r="S82" s="5"/>
      <c r="T82" s="5"/>
      <c r="U82" s="5"/>
      <c r="V82" s="5"/>
      <c r="W82" s="4">
        <f>'[1]Приложение 1'!AB48</f>
        <v>2</v>
      </c>
      <c r="X82" s="4">
        <f>'[1]Приложение 1'!AC48</f>
        <v>2</v>
      </c>
      <c r="Y82" s="4">
        <f t="shared" si="16"/>
        <v>29.2</v>
      </c>
      <c r="Z82" s="5"/>
      <c r="AA82" s="5"/>
      <c r="AB82" s="5"/>
      <c r="AC82" s="5"/>
      <c r="AD82" s="24">
        <f>'[1]Приложение 1'!AJ48</f>
        <v>111.2</v>
      </c>
      <c r="AE82" s="25">
        <f t="shared" si="17"/>
        <v>33.36</v>
      </c>
      <c r="AF82" s="5"/>
      <c r="AG82" s="5"/>
      <c r="AH82" s="5"/>
      <c r="AI82" s="30"/>
      <c r="AJ82" s="5"/>
      <c r="AK82" s="5"/>
      <c r="AL82" s="5"/>
      <c r="AM82" s="5"/>
      <c r="AN82" s="30">
        <f>'[1]Приложение 1'!AV48</f>
        <v>2</v>
      </c>
      <c r="AO82" s="4">
        <f>AN82*7.5</f>
        <v>15</v>
      </c>
      <c r="AP82" s="5"/>
      <c r="AQ82" s="5"/>
      <c r="AR82" s="5"/>
      <c r="AS82" s="5"/>
      <c r="AT82" s="37" t="s">
        <v>81</v>
      </c>
    </row>
    <row r="83" spans="1:46" ht="20.100000000000001" customHeight="1" x14ac:dyDescent="0.25">
      <c r="A83" s="4">
        <v>77</v>
      </c>
      <c r="B83" s="20" t="s">
        <v>72</v>
      </c>
      <c r="C83" s="42">
        <f>'[1]Приложение 1'!D49</f>
        <v>92</v>
      </c>
      <c r="D83" s="25">
        <f t="shared" si="15"/>
        <v>34.04</v>
      </c>
      <c r="E83" s="4"/>
      <c r="F83" s="4"/>
      <c r="G83" s="17"/>
      <c r="H83" s="4">
        <f>'[1]Приложение 1'!J49</f>
        <v>7</v>
      </c>
      <c r="I83" s="4">
        <f>H83*1.2</f>
        <v>8.4</v>
      </c>
      <c r="J83" s="4"/>
      <c r="K83" s="4"/>
      <c r="L83" s="4"/>
      <c r="M83" s="24"/>
      <c r="N83" s="4"/>
      <c r="O83" s="5"/>
      <c r="P83" s="5"/>
      <c r="Q83" s="5"/>
      <c r="R83" s="5"/>
      <c r="S83" s="5"/>
      <c r="T83" s="5"/>
      <c r="U83" s="5"/>
      <c r="V83" s="5"/>
      <c r="W83" s="4">
        <f>'[1]Приложение 1'!AB49</f>
        <v>2</v>
      </c>
      <c r="X83" s="4">
        <f>'[1]Приложение 1'!AC49</f>
        <v>2</v>
      </c>
      <c r="Y83" s="4">
        <f t="shared" si="16"/>
        <v>29.2</v>
      </c>
      <c r="Z83" s="5"/>
      <c r="AA83" s="5"/>
      <c r="AB83" s="5"/>
      <c r="AC83" s="5"/>
      <c r="AD83" s="24">
        <f>'[1]Приложение 1'!AJ49</f>
        <v>40.6</v>
      </c>
      <c r="AE83" s="25">
        <f t="shared" si="17"/>
        <v>12.18</v>
      </c>
      <c r="AF83" s="5"/>
      <c r="AG83" s="5"/>
      <c r="AH83" s="5"/>
      <c r="AI83" s="32">
        <v>2</v>
      </c>
      <c r="AJ83" s="27">
        <f>AI83*30</f>
        <v>60</v>
      </c>
      <c r="AK83" s="5"/>
      <c r="AL83" s="5"/>
      <c r="AM83" s="5"/>
      <c r="AN83" s="30"/>
      <c r="AO83" s="27"/>
      <c r="AP83" s="5"/>
      <c r="AQ83" s="5"/>
      <c r="AR83" s="5"/>
      <c r="AS83" s="5"/>
      <c r="AT83" s="37" t="s">
        <v>81</v>
      </c>
    </row>
    <row r="84" spans="1:46" ht="20.100000000000001" customHeight="1" x14ac:dyDescent="0.25">
      <c r="A84" s="4">
        <v>78</v>
      </c>
      <c r="B84" s="20" t="s">
        <v>73</v>
      </c>
      <c r="C84" s="42">
        <f>'[1]Приложение 1'!D50</f>
        <v>340</v>
      </c>
      <c r="D84" s="25">
        <f t="shared" si="15"/>
        <v>125.8</v>
      </c>
      <c r="E84" s="4"/>
      <c r="F84" s="4"/>
      <c r="G84" s="17"/>
      <c r="H84" s="4">
        <f>'[1]Приложение 1'!J50</f>
        <v>12</v>
      </c>
      <c r="I84" s="4">
        <f>H84*1.2</f>
        <v>14.399999999999999</v>
      </c>
      <c r="J84" s="4"/>
      <c r="K84" s="4"/>
      <c r="L84" s="4"/>
      <c r="M84" s="24"/>
      <c r="N84" s="4"/>
      <c r="O84" s="5"/>
      <c r="P84" s="5"/>
      <c r="Q84" s="5"/>
      <c r="R84" s="5"/>
      <c r="S84" s="5"/>
      <c r="T84" s="5"/>
      <c r="U84" s="5"/>
      <c r="V84" s="5"/>
      <c r="W84" s="4">
        <f>'[1]Приложение 1'!AB50</f>
        <v>4</v>
      </c>
      <c r="X84" s="4">
        <f>'[1]Приложение 1'!AC50</f>
        <v>4</v>
      </c>
      <c r="Y84" s="4">
        <f t="shared" si="16"/>
        <v>58.4</v>
      </c>
      <c r="Z84" s="5"/>
      <c r="AA84" s="5"/>
      <c r="AB84" s="5"/>
      <c r="AC84" s="5"/>
      <c r="AD84" s="24">
        <f>'[1]Приложение 1'!AJ50</f>
        <v>96</v>
      </c>
      <c r="AE84" s="25">
        <f t="shared" si="17"/>
        <v>28.799999999999997</v>
      </c>
      <c r="AF84" s="5"/>
      <c r="AG84" s="5"/>
      <c r="AH84" s="5"/>
      <c r="AI84" s="36"/>
      <c r="AJ84" s="5"/>
      <c r="AK84" s="5"/>
      <c r="AL84" s="5"/>
      <c r="AM84" s="5"/>
      <c r="AN84" s="30">
        <f>'[1]Приложение 1'!AV50</f>
        <v>1</v>
      </c>
      <c r="AO84" s="4">
        <f>AN84*7.5</f>
        <v>7.5</v>
      </c>
      <c r="AP84" s="5"/>
      <c r="AQ84" s="5"/>
      <c r="AR84" s="5"/>
      <c r="AS84" s="5"/>
      <c r="AT84" s="37" t="s">
        <v>81</v>
      </c>
    </row>
    <row r="85" spans="1:46" ht="20.100000000000001" customHeight="1" x14ac:dyDescent="0.25">
      <c r="A85" s="4">
        <v>79</v>
      </c>
      <c r="B85" s="21" t="s">
        <v>74</v>
      </c>
      <c r="C85" s="42">
        <f>'[1]Приложение 1'!D51</f>
        <v>215</v>
      </c>
      <c r="D85" s="25">
        <f t="shared" si="15"/>
        <v>79.55</v>
      </c>
      <c r="E85" s="4"/>
      <c r="F85" s="4"/>
      <c r="G85" s="17"/>
      <c r="H85" s="4"/>
      <c r="I85" s="4"/>
      <c r="J85" s="4"/>
      <c r="K85" s="4"/>
      <c r="L85" s="4"/>
      <c r="M85" s="24">
        <f>'[1]Приложение 1'!P51</f>
        <v>586.5</v>
      </c>
      <c r="N85" s="28">
        <f>M85*0.56</f>
        <v>328.44000000000005</v>
      </c>
      <c r="O85" s="5"/>
      <c r="P85" s="5"/>
      <c r="Q85" s="5"/>
      <c r="R85" s="5"/>
      <c r="S85" s="5"/>
      <c r="T85" s="5"/>
      <c r="U85" s="5"/>
      <c r="V85" s="5"/>
      <c r="W85" s="4">
        <f>'[1]Приложение 1'!AB51</f>
        <v>2</v>
      </c>
      <c r="X85" s="4">
        <f>'[1]Приложение 1'!AC51</f>
        <v>2</v>
      </c>
      <c r="Y85" s="4">
        <f t="shared" si="16"/>
        <v>29.2</v>
      </c>
      <c r="Z85" s="5"/>
      <c r="AA85" s="5"/>
      <c r="AB85" s="5"/>
      <c r="AC85" s="5"/>
      <c r="AD85" s="24">
        <f>'[1]Приложение 1'!AJ51</f>
        <v>149</v>
      </c>
      <c r="AE85" s="25">
        <f t="shared" si="17"/>
        <v>44.699999999999996</v>
      </c>
      <c r="AF85" s="5"/>
      <c r="AG85" s="5"/>
      <c r="AH85" s="5"/>
      <c r="AI85" s="27">
        <v>2</v>
      </c>
      <c r="AJ85" s="27">
        <f>AI85*30</f>
        <v>60</v>
      </c>
      <c r="AK85" s="5"/>
      <c r="AL85" s="5"/>
      <c r="AM85" s="5"/>
      <c r="AN85" s="30"/>
      <c r="AO85" s="27"/>
      <c r="AP85" s="5"/>
      <c r="AQ85" s="5"/>
      <c r="AR85" s="5"/>
      <c r="AS85" s="5"/>
      <c r="AT85" s="37" t="s">
        <v>81</v>
      </c>
    </row>
    <row r="86" spans="1:46" ht="20.100000000000001" customHeight="1" x14ac:dyDescent="0.25">
      <c r="A86" s="4">
        <v>80</v>
      </c>
      <c r="B86" s="20" t="s">
        <v>75</v>
      </c>
      <c r="C86" s="42">
        <f>'[1]Приложение 1'!D52</f>
        <v>80</v>
      </c>
      <c r="D86" s="25">
        <f t="shared" si="15"/>
        <v>29.6</v>
      </c>
      <c r="E86" s="4"/>
      <c r="F86" s="4"/>
      <c r="G86" s="17"/>
      <c r="H86" s="4">
        <f>'[1]Приложение 1'!J52</f>
        <v>7</v>
      </c>
      <c r="I86" s="4">
        <f>H86*1.2</f>
        <v>8.4</v>
      </c>
      <c r="J86" s="4"/>
      <c r="K86" s="4"/>
      <c r="L86" s="4"/>
      <c r="M86" s="24">
        <f>'[1]Приложение 1'!P52</f>
        <v>273.5</v>
      </c>
      <c r="N86" s="28">
        <f>M86*0.56</f>
        <v>153.16000000000003</v>
      </c>
      <c r="O86" s="5"/>
      <c r="P86" s="5"/>
      <c r="Q86" s="5"/>
      <c r="R86" s="5"/>
      <c r="S86" s="5"/>
      <c r="T86" s="5"/>
      <c r="U86" s="5"/>
      <c r="V86" s="5"/>
      <c r="W86" s="4"/>
      <c r="X86" s="4"/>
      <c r="Y86" s="4"/>
      <c r="Z86" s="5"/>
      <c r="AA86" s="5"/>
      <c r="AB86" s="5"/>
      <c r="AC86" s="5"/>
      <c r="AD86" s="24">
        <f>'[1]Приложение 1'!AJ52</f>
        <v>77</v>
      </c>
      <c r="AE86" s="25">
        <f t="shared" si="17"/>
        <v>23.099999999999998</v>
      </c>
      <c r="AF86" s="5"/>
      <c r="AG86" s="5"/>
      <c r="AH86" s="5"/>
      <c r="AI86" s="36"/>
      <c r="AJ86" s="5"/>
      <c r="AK86" s="5"/>
      <c r="AL86" s="5"/>
      <c r="AM86" s="5"/>
      <c r="AN86" s="30">
        <f>'[1]Приложение 1'!AV52</f>
        <v>1</v>
      </c>
      <c r="AO86" s="4">
        <f>AN86*7.5</f>
        <v>7.5</v>
      </c>
      <c r="AP86" s="5"/>
      <c r="AQ86" s="5"/>
      <c r="AR86" s="5"/>
      <c r="AS86" s="5"/>
      <c r="AT86" s="37" t="s">
        <v>81</v>
      </c>
    </row>
    <row r="87" spans="1:46" ht="20.100000000000001" customHeight="1" x14ac:dyDescent="0.25">
      <c r="A87" s="4">
        <v>81</v>
      </c>
      <c r="B87" s="20" t="s">
        <v>76</v>
      </c>
      <c r="C87" s="42">
        <f>'[1]Приложение 1'!D53</f>
        <v>20</v>
      </c>
      <c r="D87" s="25">
        <f t="shared" si="15"/>
        <v>7.4</v>
      </c>
      <c r="E87" s="4"/>
      <c r="F87" s="4"/>
      <c r="G87" s="17"/>
      <c r="H87" s="4">
        <f>'[1]Приложение 1'!J53</f>
        <v>12</v>
      </c>
      <c r="I87" s="4">
        <f>H87*1.2</f>
        <v>14.399999999999999</v>
      </c>
      <c r="J87" s="4"/>
      <c r="K87" s="4"/>
      <c r="L87" s="4"/>
      <c r="M87" s="24">
        <f>'[1]Приложение 1'!P53</f>
        <v>42.5</v>
      </c>
      <c r="N87" s="28">
        <f>M87*0.56</f>
        <v>23.8</v>
      </c>
      <c r="O87" s="5"/>
      <c r="P87" s="5"/>
      <c r="Q87" s="5"/>
      <c r="R87" s="5"/>
      <c r="S87" s="5"/>
      <c r="T87" s="5"/>
      <c r="U87" s="5"/>
      <c r="V87" s="5"/>
      <c r="W87" s="4">
        <f>'[1]Приложение 1'!AB53</f>
        <v>2</v>
      </c>
      <c r="X87" s="4">
        <f>'[1]Приложение 1'!AC53</f>
        <v>2</v>
      </c>
      <c r="Y87" s="4">
        <f>(W87+X87)*7.3</f>
        <v>29.2</v>
      </c>
      <c r="Z87" s="5"/>
      <c r="AA87" s="5"/>
      <c r="AB87" s="5"/>
      <c r="AC87" s="5"/>
      <c r="AD87" s="24">
        <f>'[1]Приложение 1'!AJ53</f>
        <v>11.6</v>
      </c>
      <c r="AE87" s="25">
        <f t="shared" si="17"/>
        <v>3.48</v>
      </c>
      <c r="AF87" s="5"/>
      <c r="AG87" s="5"/>
      <c r="AH87" s="5"/>
      <c r="AI87" s="32">
        <v>2</v>
      </c>
      <c r="AJ87" s="27">
        <f>AI87*30</f>
        <v>60</v>
      </c>
      <c r="AK87" s="5"/>
      <c r="AL87" s="5"/>
      <c r="AM87" s="5"/>
      <c r="AN87" s="30"/>
      <c r="AO87" s="27"/>
      <c r="AP87" s="5"/>
      <c r="AQ87" s="5"/>
      <c r="AR87" s="5"/>
      <c r="AS87" s="5"/>
      <c r="AT87" s="37" t="s">
        <v>81</v>
      </c>
    </row>
    <row r="88" spans="1:46" ht="20.100000000000001" customHeight="1" x14ac:dyDescent="0.25">
      <c r="A88" s="4">
        <v>82</v>
      </c>
      <c r="B88" s="38" t="s">
        <v>114</v>
      </c>
      <c r="C88" s="41">
        <v>324</v>
      </c>
      <c r="D88" s="4">
        <f>C88*0.503</f>
        <v>162.97200000000001</v>
      </c>
      <c r="E88" s="4"/>
      <c r="F88" s="4"/>
      <c r="G88" s="17"/>
      <c r="H88" s="4">
        <v>12</v>
      </c>
      <c r="I88" s="4">
        <f>H88*2.339</f>
        <v>28.067999999999998</v>
      </c>
      <c r="J88" s="4"/>
      <c r="K88" s="4"/>
      <c r="L88" s="4"/>
      <c r="M88" s="4">
        <v>2239</v>
      </c>
      <c r="N88" s="4">
        <f>M88*0.464</f>
        <v>1038.896</v>
      </c>
      <c r="O88" s="5"/>
      <c r="P88" s="5"/>
      <c r="Q88" s="5"/>
      <c r="R88" s="5"/>
      <c r="S88" s="5"/>
      <c r="T88" s="5"/>
      <c r="U88" s="5"/>
      <c r="V88" s="5"/>
      <c r="W88" s="4">
        <v>15</v>
      </c>
      <c r="X88" s="4">
        <v>15</v>
      </c>
      <c r="Y88" s="4">
        <f>X88*7.163/1</f>
        <v>107.44500000000001</v>
      </c>
      <c r="Z88" s="5"/>
      <c r="AA88" s="5"/>
      <c r="AB88" s="5"/>
      <c r="AC88" s="5"/>
      <c r="AD88" s="4">
        <v>220</v>
      </c>
      <c r="AE88" s="4">
        <f>AD88*0.95</f>
        <v>209</v>
      </c>
      <c r="AF88" s="5"/>
      <c r="AG88" s="5"/>
      <c r="AH88" s="5"/>
      <c r="AI88" s="5"/>
      <c r="AJ88" s="5"/>
      <c r="AK88" s="5"/>
      <c r="AL88" s="5"/>
      <c r="AM88" s="5"/>
      <c r="AN88" s="4">
        <v>6</v>
      </c>
      <c r="AO88" s="4">
        <f>AN88*0.846</f>
        <v>5.0759999999999996</v>
      </c>
      <c r="AP88" s="5"/>
      <c r="AQ88" s="5"/>
      <c r="AR88" s="5"/>
      <c r="AS88" s="5"/>
      <c r="AT88" s="37" t="s">
        <v>116</v>
      </c>
    </row>
    <row r="89" spans="1:46" ht="20.100000000000001" customHeight="1" x14ac:dyDescent="0.25">
      <c r="A89" s="4">
        <v>83</v>
      </c>
      <c r="B89" s="20" t="s">
        <v>77</v>
      </c>
      <c r="C89" s="42">
        <f>'[1]Приложение 1'!D54</f>
        <v>390</v>
      </c>
      <c r="D89" s="25">
        <f>C89*0.37</f>
        <v>144.30000000000001</v>
      </c>
      <c r="E89" s="4"/>
      <c r="F89" s="4"/>
      <c r="G89" s="17"/>
      <c r="H89" s="4"/>
      <c r="I89" s="4"/>
      <c r="J89" s="4"/>
      <c r="K89" s="4"/>
      <c r="L89" s="4"/>
      <c r="M89" s="24"/>
      <c r="N89" s="4"/>
      <c r="O89" s="5"/>
      <c r="P89" s="5"/>
      <c r="Q89" s="5"/>
      <c r="R89" s="5"/>
      <c r="S89" s="5"/>
      <c r="T89" s="5"/>
      <c r="U89" s="5"/>
      <c r="V89" s="5"/>
      <c r="W89" s="4">
        <f>'[1]Приложение 1'!AB54</f>
        <v>6</v>
      </c>
      <c r="X89" s="4">
        <f>'[1]Приложение 1'!AC54</f>
        <v>6</v>
      </c>
      <c r="Y89" s="4">
        <f>(W89+X89)*7.3</f>
        <v>87.6</v>
      </c>
      <c r="Z89" s="5"/>
      <c r="AA89" s="5"/>
      <c r="AB89" s="5"/>
      <c r="AC89" s="5"/>
      <c r="AD89" s="24">
        <f>'[1]Приложение 1'!AJ54</f>
        <v>240</v>
      </c>
      <c r="AE89" s="25">
        <f>AD89*0.3</f>
        <v>72</v>
      </c>
      <c r="AF89" s="5"/>
      <c r="AG89" s="5"/>
      <c r="AH89" s="5"/>
      <c r="AI89" s="34"/>
      <c r="AJ89" s="5"/>
      <c r="AK89" s="5"/>
      <c r="AL89" s="5"/>
      <c r="AM89" s="5"/>
      <c r="AN89" s="30"/>
      <c r="AO89" s="4"/>
      <c r="AP89" s="5"/>
      <c r="AQ89" s="5"/>
      <c r="AR89" s="5"/>
      <c r="AS89" s="5"/>
      <c r="AT89" s="37" t="s">
        <v>81</v>
      </c>
    </row>
    <row r="90" spans="1:46" ht="20.100000000000001" customHeight="1" x14ac:dyDescent="0.25">
      <c r="A90" s="4">
        <v>84</v>
      </c>
      <c r="B90" s="21" t="s">
        <v>78</v>
      </c>
      <c r="C90" s="42">
        <f>'[1]Приложение 1'!D55</f>
        <v>250</v>
      </c>
      <c r="D90" s="25">
        <f>C90*0.37</f>
        <v>92.5</v>
      </c>
      <c r="E90" s="4"/>
      <c r="F90" s="4"/>
      <c r="G90" s="17"/>
      <c r="H90" s="4">
        <f>'[1]Приложение 1'!J55</f>
        <v>8</v>
      </c>
      <c r="I90" s="4">
        <f>H90*1.2</f>
        <v>9.6</v>
      </c>
      <c r="J90" s="4"/>
      <c r="K90" s="4"/>
      <c r="L90" s="4"/>
      <c r="M90" s="24">
        <f>'[1]Приложение 1'!P55</f>
        <v>1784</v>
      </c>
      <c r="N90" s="28">
        <f>M90*0.56</f>
        <v>999.04000000000008</v>
      </c>
      <c r="O90" s="5"/>
      <c r="P90" s="5"/>
      <c r="Q90" s="5"/>
      <c r="R90" s="5"/>
      <c r="S90" s="5"/>
      <c r="T90" s="5"/>
      <c r="U90" s="5"/>
      <c r="V90" s="5"/>
      <c r="W90" s="4"/>
      <c r="X90" s="4"/>
      <c r="Y90" s="4"/>
      <c r="Z90" s="5"/>
      <c r="AA90" s="5"/>
      <c r="AB90" s="5"/>
      <c r="AC90" s="5"/>
      <c r="AD90" s="24">
        <f>'[1]Приложение 1'!AJ55</f>
        <v>1007.7</v>
      </c>
      <c r="AE90" s="25">
        <f>AD90*0.3</f>
        <v>302.31</v>
      </c>
      <c r="AF90" s="5"/>
      <c r="AG90" s="5"/>
      <c r="AH90" s="5"/>
      <c r="AI90" s="27">
        <v>9</v>
      </c>
      <c r="AJ90" s="27">
        <f>AI90*30</f>
        <v>270</v>
      </c>
      <c r="AK90" s="5"/>
      <c r="AL90" s="5"/>
      <c r="AM90" s="5"/>
      <c r="AN90" s="30"/>
      <c r="AO90" s="27"/>
      <c r="AP90" s="5"/>
      <c r="AQ90" s="5"/>
      <c r="AR90" s="5"/>
      <c r="AS90" s="5"/>
      <c r="AT90" s="37" t="s">
        <v>81</v>
      </c>
    </row>
    <row r="91" spans="1:46" ht="20.100000000000001" customHeight="1" x14ac:dyDescent="0.25">
      <c r="A91" s="4">
        <v>85</v>
      </c>
      <c r="B91" s="20" t="s">
        <v>79</v>
      </c>
      <c r="C91" s="42">
        <f>'[1]Приложение 1'!D56</f>
        <v>89</v>
      </c>
      <c r="D91" s="25">
        <f>C91*0.37</f>
        <v>32.93</v>
      </c>
      <c r="E91" s="4"/>
      <c r="F91" s="4"/>
      <c r="G91" s="17"/>
      <c r="H91" s="4">
        <f>'[1]Приложение 1'!J56</f>
        <v>12</v>
      </c>
      <c r="I91" s="4">
        <f>H91*1.2</f>
        <v>14.399999999999999</v>
      </c>
      <c r="J91" s="4"/>
      <c r="K91" s="4"/>
      <c r="L91" s="4"/>
      <c r="M91" s="24"/>
      <c r="N91" s="4"/>
      <c r="O91" s="5"/>
      <c r="P91" s="5"/>
      <c r="Q91" s="5"/>
      <c r="R91" s="5"/>
      <c r="S91" s="5"/>
      <c r="T91" s="5"/>
      <c r="U91" s="5"/>
      <c r="V91" s="5"/>
      <c r="W91" s="4">
        <f>'[1]Приложение 1'!AB56</f>
        <v>2</v>
      </c>
      <c r="X91" s="4">
        <f>'[1]Приложение 1'!AC56</f>
        <v>2</v>
      </c>
      <c r="Y91" s="4">
        <f>(W91+X91)*7.3</f>
        <v>29.2</v>
      </c>
      <c r="Z91" s="5"/>
      <c r="AA91" s="5"/>
      <c r="AB91" s="5"/>
      <c r="AC91" s="5"/>
      <c r="AD91" s="24">
        <f>'[1]Приложение 1'!AJ56</f>
        <v>80</v>
      </c>
      <c r="AE91" s="25">
        <f>AD91*0.3</f>
        <v>24</v>
      </c>
      <c r="AF91" s="5"/>
      <c r="AG91" s="5"/>
      <c r="AH91" s="5"/>
      <c r="AI91" s="32">
        <v>3</v>
      </c>
      <c r="AJ91" s="27">
        <f>AI91*30</f>
        <v>90</v>
      </c>
      <c r="AK91" s="5"/>
      <c r="AL91" s="5"/>
      <c r="AM91" s="5"/>
      <c r="AN91" s="30"/>
      <c r="AO91" s="27"/>
      <c r="AP91" s="5"/>
      <c r="AQ91" s="5"/>
      <c r="AR91" s="5"/>
      <c r="AS91" s="5"/>
      <c r="AT91" s="37" t="s">
        <v>81</v>
      </c>
    </row>
    <row r="92" spans="1:46" s="40" customFormat="1" ht="20.100000000000001" customHeight="1" x14ac:dyDescent="0.25">
      <c r="A92" s="4">
        <v>86</v>
      </c>
      <c r="B92" s="19" t="s">
        <v>80</v>
      </c>
      <c r="C92" s="42">
        <f>'[1]Приложение 1'!D57</f>
        <v>50</v>
      </c>
      <c r="D92" s="25">
        <f>C92*0.37</f>
        <v>18.5</v>
      </c>
      <c r="E92" s="4"/>
      <c r="F92" s="4"/>
      <c r="G92" s="17"/>
      <c r="H92" s="4"/>
      <c r="I92" s="4"/>
      <c r="J92" s="4"/>
      <c r="K92" s="4"/>
      <c r="L92" s="4"/>
      <c r="M92" s="24"/>
      <c r="N92" s="4"/>
      <c r="O92" s="5"/>
      <c r="P92" s="5"/>
      <c r="Q92" s="5"/>
      <c r="R92" s="5"/>
      <c r="S92" s="5"/>
      <c r="T92" s="5"/>
      <c r="U92" s="5"/>
      <c r="V92" s="5"/>
      <c r="W92" s="4">
        <f>'[1]Приложение 1'!AB57</f>
        <v>2</v>
      </c>
      <c r="X92" s="4">
        <f>'[1]Приложение 1'!AC57</f>
        <v>2</v>
      </c>
      <c r="Y92" s="4">
        <f>(W92+X92)*7.3</f>
        <v>29.2</v>
      </c>
      <c r="Z92" s="5"/>
      <c r="AA92" s="5"/>
      <c r="AB92" s="5"/>
      <c r="AC92" s="5"/>
      <c r="AD92" s="24">
        <f>'[1]Приложение 1'!AJ57</f>
        <v>125</v>
      </c>
      <c r="AE92" s="25">
        <f>AD92*0.3</f>
        <v>37.5</v>
      </c>
      <c r="AF92" s="5"/>
      <c r="AG92" s="5"/>
      <c r="AH92" s="43"/>
      <c r="AI92" s="30"/>
      <c r="AJ92" s="5"/>
      <c r="AK92" s="5"/>
      <c r="AL92" s="5"/>
      <c r="AM92" s="5"/>
      <c r="AN92" s="30"/>
      <c r="AO92" s="4"/>
      <c r="AP92" s="5"/>
      <c r="AQ92" s="5"/>
      <c r="AR92" s="5"/>
      <c r="AS92" s="5"/>
      <c r="AT92" s="37" t="s">
        <v>81</v>
      </c>
    </row>
    <row r="93" spans="1:46" ht="18.75" x14ac:dyDescent="0.25">
      <c r="A93" s="2"/>
      <c r="B93" s="14" t="s">
        <v>29</v>
      </c>
      <c r="C93" s="15">
        <f>SUM(C7:C92)</f>
        <v>16414</v>
      </c>
      <c r="D93" s="15">
        <f>SUM(D7:D92)</f>
        <v>6858.9440000000004</v>
      </c>
      <c r="E93" s="15">
        <f t="shared" ref="E93:AS93" si="18">SUM(E7:E92)</f>
        <v>0</v>
      </c>
      <c r="F93" s="15">
        <f t="shared" si="18"/>
        <v>0</v>
      </c>
      <c r="G93" s="15">
        <f t="shared" si="18"/>
        <v>0</v>
      </c>
      <c r="H93" s="15">
        <f t="shared" si="18"/>
        <v>557</v>
      </c>
      <c r="I93" s="15">
        <f t="shared" si="18"/>
        <v>950.87199999999984</v>
      </c>
      <c r="J93" s="15">
        <f t="shared" si="18"/>
        <v>0</v>
      </c>
      <c r="K93" s="15">
        <f t="shared" si="18"/>
        <v>0</v>
      </c>
      <c r="L93" s="15">
        <f t="shared" si="18"/>
        <v>0</v>
      </c>
      <c r="M93" s="15">
        <f t="shared" si="18"/>
        <v>59617.4</v>
      </c>
      <c r="N93" s="15">
        <f t="shared" si="18"/>
        <v>30037.744000000002</v>
      </c>
      <c r="O93" s="15">
        <f t="shared" si="18"/>
        <v>0</v>
      </c>
      <c r="P93" s="15">
        <f t="shared" si="18"/>
        <v>0</v>
      </c>
      <c r="Q93" s="15">
        <f t="shared" si="18"/>
        <v>0</v>
      </c>
      <c r="R93" s="15">
        <f t="shared" si="18"/>
        <v>0</v>
      </c>
      <c r="S93" s="15">
        <f t="shared" si="18"/>
        <v>0</v>
      </c>
      <c r="T93" s="15">
        <f t="shared" si="18"/>
        <v>0</v>
      </c>
      <c r="U93" s="15">
        <f t="shared" si="18"/>
        <v>0</v>
      </c>
      <c r="V93" s="15">
        <f t="shared" si="18"/>
        <v>0</v>
      </c>
      <c r="W93" s="15">
        <f t="shared" si="18"/>
        <v>234</v>
      </c>
      <c r="X93" s="15">
        <f t="shared" si="18"/>
        <v>234</v>
      </c>
      <c r="Y93" s="15">
        <f t="shared" si="18"/>
        <v>2814.0029999999997</v>
      </c>
      <c r="Z93" s="15">
        <f t="shared" si="18"/>
        <v>0</v>
      </c>
      <c r="AA93" s="15">
        <f t="shared" si="18"/>
        <v>0</v>
      </c>
      <c r="AB93" s="15">
        <f t="shared" si="18"/>
        <v>0</v>
      </c>
      <c r="AC93" s="15">
        <f t="shared" si="18"/>
        <v>0</v>
      </c>
      <c r="AD93" s="15">
        <f t="shared" si="18"/>
        <v>20461.509999999998</v>
      </c>
      <c r="AE93" s="15">
        <f t="shared" si="18"/>
        <v>10767.362999999998</v>
      </c>
      <c r="AF93" s="15">
        <f t="shared" si="18"/>
        <v>0</v>
      </c>
      <c r="AG93" s="15">
        <f t="shared" si="18"/>
        <v>0</v>
      </c>
      <c r="AH93" s="15">
        <f t="shared" si="18"/>
        <v>0</v>
      </c>
      <c r="AI93" s="15">
        <f t="shared" si="18"/>
        <v>88</v>
      </c>
      <c r="AJ93" s="15">
        <f t="shared" si="18"/>
        <v>2640</v>
      </c>
      <c r="AK93" s="15">
        <f t="shared" si="18"/>
        <v>0</v>
      </c>
      <c r="AL93" s="15">
        <f t="shared" si="18"/>
        <v>0</v>
      </c>
      <c r="AM93" s="15">
        <f t="shared" si="18"/>
        <v>0</v>
      </c>
      <c r="AN93" s="15">
        <f t="shared" si="18"/>
        <v>160</v>
      </c>
      <c r="AO93" s="15">
        <f t="shared" si="18"/>
        <v>381.55800000000005</v>
      </c>
      <c r="AP93" s="15">
        <f t="shared" si="18"/>
        <v>0</v>
      </c>
      <c r="AQ93" s="15">
        <f t="shared" si="18"/>
        <v>0</v>
      </c>
      <c r="AR93" s="15">
        <f t="shared" si="18"/>
        <v>0</v>
      </c>
      <c r="AS93" s="15">
        <f t="shared" si="18"/>
        <v>0</v>
      </c>
      <c r="AT93" s="16"/>
    </row>
    <row r="95" spans="1:46" ht="15.75" x14ac:dyDescent="0.25">
      <c r="A95" s="7" t="s">
        <v>121</v>
      </c>
      <c r="B95" s="7"/>
      <c r="C95" s="7"/>
      <c r="D95" s="7"/>
      <c r="E95" s="7"/>
      <c r="F95" s="7"/>
      <c r="G95" s="7"/>
      <c r="H95" s="7"/>
      <c r="I95" s="7"/>
      <c r="J95" s="7"/>
      <c r="K95" s="7"/>
      <c r="AM95" s="8"/>
      <c r="AR95" s="8"/>
    </row>
    <row r="96" spans="1:46" ht="15.75" x14ac:dyDescent="0.25">
      <c r="W96" s="8"/>
      <c r="X96" s="8"/>
      <c r="Y96" s="8"/>
      <c r="Z96" s="8"/>
      <c r="AA96" s="8"/>
      <c r="AB96" s="8"/>
      <c r="AC96" s="8"/>
      <c r="AI96" s="7"/>
      <c r="AJ96" s="7"/>
      <c r="AK96" s="7"/>
      <c r="AL96" s="7"/>
      <c r="AM96" s="7"/>
      <c r="AN96" s="7"/>
      <c r="AO96" s="7"/>
      <c r="AP96" s="7"/>
      <c r="AQ96" s="7"/>
      <c r="AR96" s="7"/>
    </row>
    <row r="97" spans="1:49" ht="16.5" customHeight="1" x14ac:dyDescent="0.25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AD97" s="8"/>
      <c r="AE97" s="8"/>
      <c r="AF97" s="8"/>
      <c r="AG97" s="8"/>
      <c r="AH97" s="7"/>
      <c r="AS97" s="7"/>
      <c r="AT97" s="7"/>
      <c r="AU97" s="7"/>
      <c r="AV97" s="7"/>
      <c r="AW97" s="7"/>
    </row>
    <row r="98" spans="1:49" x14ac:dyDescent="0.25">
      <c r="A98" s="6"/>
      <c r="B98" s="1" t="s">
        <v>11</v>
      </c>
    </row>
    <row r="99" spans="1:49" x14ac:dyDescent="0.25">
      <c r="A99" s="49"/>
      <c r="B99" s="49"/>
      <c r="C99" s="49"/>
      <c r="D99" s="49"/>
      <c r="E99" s="10"/>
      <c r="F99" s="10"/>
      <c r="G99" s="9"/>
    </row>
    <row r="100" spans="1:49" x14ac:dyDescent="0.25">
      <c r="B100" s="7" t="s">
        <v>118</v>
      </c>
      <c r="C100" s="58">
        <f>SUM(D93,I93,N93,Y93,AE93,AJ93,AO93)*1000</f>
        <v>54450484</v>
      </c>
      <c r="D100" s="58"/>
    </row>
    <row r="101" spans="1:49" ht="15.75" x14ac:dyDescent="0.25">
      <c r="B101" s="8" t="s">
        <v>119</v>
      </c>
      <c r="C101" s="58">
        <v>26960497</v>
      </c>
      <c r="D101" s="58"/>
    </row>
    <row r="102" spans="1:49" x14ac:dyDescent="0.25">
      <c r="B102" s="7" t="s">
        <v>120</v>
      </c>
      <c r="C102" s="58">
        <f>27183.387*1000</f>
        <v>27183387</v>
      </c>
      <c r="D102" s="58"/>
    </row>
    <row r="103" spans="1:49" x14ac:dyDescent="0.25">
      <c r="C103" s="58">
        <f>SUM(C102,C101)</f>
        <v>54143884</v>
      </c>
      <c r="D103" s="58"/>
    </row>
  </sheetData>
  <sheetProtection password="CC05" sheet="1" objects="1" scenarios="1"/>
  <autoFilter ref="A6:AT93">
    <sortState ref="A7:AT90">
      <sortCondition ref="B6:B91"/>
    </sortState>
  </autoFilter>
  <mergeCells count="43">
    <mergeCell ref="C100:D100"/>
    <mergeCell ref="C101:D101"/>
    <mergeCell ref="C102:D102"/>
    <mergeCell ref="C103:D103"/>
    <mergeCell ref="A1:AT1"/>
    <mergeCell ref="AT2:AT5"/>
    <mergeCell ref="AD3:AH3"/>
    <mergeCell ref="H3:L3"/>
    <mergeCell ref="H4:I4"/>
    <mergeCell ref="M3:Q3"/>
    <mergeCell ref="M4:N4"/>
    <mergeCell ref="R4:S4"/>
    <mergeCell ref="AD4:AE4"/>
    <mergeCell ref="E4:F4"/>
    <mergeCell ref="J4:K4"/>
    <mergeCell ref="O4:P4"/>
    <mergeCell ref="T4:U4"/>
    <mergeCell ref="AF4:AG4"/>
    <mergeCell ref="AS4:AS5"/>
    <mergeCell ref="W4:Y4"/>
    <mergeCell ref="A99:D99"/>
    <mergeCell ref="B2:B5"/>
    <mergeCell ref="C2:AR2"/>
    <mergeCell ref="R3:V3"/>
    <mergeCell ref="A2:A5"/>
    <mergeCell ref="C3:G3"/>
    <mergeCell ref="C4:D4"/>
    <mergeCell ref="G4:G5"/>
    <mergeCell ref="L4:L5"/>
    <mergeCell ref="Q4:Q5"/>
    <mergeCell ref="V4:V5"/>
    <mergeCell ref="AH4:AH5"/>
    <mergeCell ref="W3:AB3"/>
    <mergeCell ref="AI3:AM3"/>
    <mergeCell ref="AN3:AR3"/>
    <mergeCell ref="Z4:AB4"/>
    <mergeCell ref="AC4:AC5"/>
    <mergeCell ref="AM4:AM5"/>
    <mergeCell ref="AR4:AR5"/>
    <mergeCell ref="AI4:AJ4"/>
    <mergeCell ref="AK4:AL4"/>
    <mergeCell ref="AN4:AO4"/>
    <mergeCell ref="AP4:AQ4"/>
  </mergeCells>
  <dataValidations count="2">
    <dataValidation type="custom" allowBlank="1" showInputMessage="1" showErrorMessage="1" errorTitle="Ошибка!" error="Округлите до сотых долей!" sqref="M31:M32 M40 M37">
      <formula1>M31*100-INT(M31*100)&lt;0.0001</formula1>
    </dataValidation>
    <dataValidation type="whole" allowBlank="1" showInputMessage="1" showErrorMessage="1" errorTitle="Ошибка!" error="Можно ввести только целое число!" sqref="AI36:AI57 AI31:AI34">
      <formula1>0</formula1>
      <formula2>100000</formula2>
    </dataValidation>
  </dataValidations>
  <pageMargins left="0.31496062992125984" right="0.31496062992125984" top="0.74803149606299213" bottom="0.55118110236220474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2019-04-04T07:25:06Z</dcterms:modified>
</cp:coreProperties>
</file>